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firstSheet="4" activeTab="5"/>
  </bookViews>
  <sheets>
    <sheet name="Finansal Durum" sheetId="1" r:id="rId1"/>
    <sheet name="Nazım" sheetId="3" r:id="rId2"/>
    <sheet name="Kar Zarar" sheetId="6" r:id="rId3"/>
    <sheet name="Diğer Kapsamlı Gelir" sheetId="7" r:id="rId4"/>
    <sheet name="Özkaynak Değişim" sheetId="5" r:id="rId5"/>
    <sheet name="Nakit Akış" sheetId="4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5" l="1"/>
  <c r="D38" i="5"/>
  <c r="Q29" i="5"/>
  <c r="P29" i="5"/>
  <c r="O29" i="5"/>
  <c r="N29" i="5"/>
  <c r="G29" i="5"/>
  <c r="F29" i="5"/>
  <c r="E29" i="5"/>
  <c r="D17" i="5"/>
  <c r="E53" i="4" l="1"/>
  <c r="E39" i="4"/>
  <c r="E22" i="4"/>
  <c r="E10" i="4"/>
  <c r="D53" i="4"/>
  <c r="D39" i="4"/>
  <c r="D22" i="4"/>
  <c r="D10" i="4"/>
  <c r="D29" i="5"/>
  <c r="Q50" i="5"/>
  <c r="P50" i="5"/>
  <c r="O50" i="5"/>
  <c r="N50" i="5"/>
  <c r="M50" i="5"/>
  <c r="L50" i="5"/>
  <c r="J50" i="5"/>
  <c r="I50" i="5"/>
  <c r="G50" i="5"/>
  <c r="D50" i="5"/>
  <c r="D10" i="7"/>
  <c r="D16" i="7"/>
  <c r="C16" i="7"/>
  <c r="D23" i="7"/>
  <c r="C23" i="7"/>
  <c r="C10" i="7"/>
  <c r="E60" i="6" l="1"/>
  <c r="E56" i="6"/>
  <c r="E55" i="6"/>
  <c r="E51" i="6"/>
  <c r="E46" i="6"/>
  <c r="E41" i="6"/>
  <c r="E36" i="6"/>
  <c r="E32" i="6"/>
  <c r="E29" i="6"/>
  <c r="E27" i="6"/>
  <c r="E20" i="6"/>
  <c r="E14" i="6"/>
  <c r="E9" i="6" s="1"/>
  <c r="E28" i="6" l="1"/>
  <c r="E121" i="6"/>
  <c r="E117" i="6"/>
  <c r="E112" i="6"/>
  <c r="E108" i="6"/>
  <c r="E105" i="6"/>
  <c r="E103" i="6"/>
  <c r="E96" i="6"/>
  <c r="E90" i="6"/>
  <c r="E85" i="6"/>
  <c r="J76" i="3"/>
  <c r="I76" i="3"/>
  <c r="H76" i="3"/>
  <c r="G76" i="3"/>
  <c r="F76" i="3"/>
  <c r="E76" i="3"/>
  <c r="J66" i="3"/>
  <c r="J56" i="3" s="1"/>
  <c r="I66" i="3"/>
  <c r="H66" i="3"/>
  <c r="H56" i="3" s="1"/>
  <c r="G66" i="3"/>
  <c r="F66" i="3"/>
  <c r="E66" i="3"/>
  <c r="J57" i="3"/>
  <c r="I57" i="3"/>
  <c r="H57" i="3"/>
  <c r="G57" i="3"/>
  <c r="G56" i="3" s="1"/>
  <c r="F57" i="3"/>
  <c r="F56" i="3" s="1"/>
  <c r="E57" i="3"/>
  <c r="J50" i="3"/>
  <c r="I50" i="3"/>
  <c r="H50" i="3"/>
  <c r="G50" i="3"/>
  <c r="G45" i="3" s="1"/>
  <c r="F50" i="3"/>
  <c r="E50" i="3"/>
  <c r="J51" i="3"/>
  <c r="I51" i="3"/>
  <c r="H51" i="3"/>
  <c r="G51" i="3"/>
  <c r="F51" i="3"/>
  <c r="E51" i="3"/>
  <c r="J46" i="3"/>
  <c r="I46" i="3"/>
  <c r="I45" i="3" s="1"/>
  <c r="H46" i="3"/>
  <c r="G46" i="3"/>
  <c r="F46" i="3"/>
  <c r="E46" i="3"/>
  <c r="H45" i="3"/>
  <c r="J42" i="3"/>
  <c r="I42" i="3"/>
  <c r="H42" i="3"/>
  <c r="G42" i="3"/>
  <c r="F42" i="3"/>
  <c r="E42" i="3"/>
  <c r="E28" i="3" s="1"/>
  <c r="J29" i="3"/>
  <c r="I29" i="3"/>
  <c r="I28" i="3" s="1"/>
  <c r="H29" i="3"/>
  <c r="H28" i="3" s="1"/>
  <c r="G29" i="3"/>
  <c r="F29" i="3"/>
  <c r="F28" i="3" s="1"/>
  <c r="E29" i="3"/>
  <c r="G28" i="3"/>
  <c r="I23" i="3"/>
  <c r="H23" i="3"/>
  <c r="G23" i="3"/>
  <c r="F23" i="3"/>
  <c r="E23" i="3"/>
  <c r="J19" i="3"/>
  <c r="I19" i="3"/>
  <c r="H19" i="3"/>
  <c r="G19" i="3"/>
  <c r="F19" i="3"/>
  <c r="E19" i="3"/>
  <c r="J16" i="3"/>
  <c r="I16" i="3"/>
  <c r="H16" i="3"/>
  <c r="G16" i="3"/>
  <c r="F16" i="3"/>
  <c r="E16" i="3"/>
  <c r="J12" i="3"/>
  <c r="J11" i="3" s="1"/>
  <c r="I12" i="3"/>
  <c r="H12" i="3"/>
  <c r="G12" i="3"/>
  <c r="F12" i="3"/>
  <c r="E12" i="3"/>
  <c r="U50" i="1"/>
  <c r="T50" i="1"/>
  <c r="S50" i="1"/>
  <c r="R50" i="1"/>
  <c r="Q50" i="1"/>
  <c r="P50" i="1"/>
  <c r="U46" i="1"/>
  <c r="T46" i="1"/>
  <c r="S46" i="1"/>
  <c r="R46" i="1"/>
  <c r="Q46" i="1"/>
  <c r="P46" i="1"/>
  <c r="U41" i="1"/>
  <c r="T41" i="1"/>
  <c r="S41" i="1"/>
  <c r="R41" i="1"/>
  <c r="Q41" i="1"/>
  <c r="P41" i="1"/>
  <c r="U35" i="1"/>
  <c r="T35" i="1"/>
  <c r="S35" i="1"/>
  <c r="R35" i="1"/>
  <c r="Q35" i="1"/>
  <c r="P35" i="1"/>
  <c r="U29" i="1"/>
  <c r="T29" i="1"/>
  <c r="S29" i="1"/>
  <c r="R29" i="1"/>
  <c r="Q29" i="1"/>
  <c r="Q18" i="1"/>
  <c r="U14" i="1"/>
  <c r="T14" i="1"/>
  <c r="S14" i="1"/>
  <c r="R14" i="1"/>
  <c r="Q14" i="1"/>
  <c r="J55" i="1"/>
  <c r="I55" i="1"/>
  <c r="H55" i="1"/>
  <c r="G55" i="1"/>
  <c r="F55" i="1"/>
  <c r="J47" i="1"/>
  <c r="I47" i="1"/>
  <c r="H47" i="1"/>
  <c r="G47" i="1"/>
  <c r="F47" i="1"/>
  <c r="E47" i="1"/>
  <c r="J43" i="1"/>
  <c r="I43" i="1"/>
  <c r="H43" i="1"/>
  <c r="G43" i="1"/>
  <c r="F43" i="1"/>
  <c r="E43" i="1"/>
  <c r="J40" i="1"/>
  <c r="I40" i="1"/>
  <c r="H40" i="1"/>
  <c r="G40" i="1"/>
  <c r="F40" i="1"/>
  <c r="E40" i="1"/>
  <c r="J37" i="1"/>
  <c r="I37" i="1"/>
  <c r="H37" i="1"/>
  <c r="G37" i="1"/>
  <c r="F37" i="1"/>
  <c r="I36" i="1"/>
  <c r="J33" i="1"/>
  <c r="H33" i="1"/>
  <c r="G33" i="1"/>
  <c r="F33" i="1"/>
  <c r="J29" i="1"/>
  <c r="J26" i="1" s="1"/>
  <c r="I29" i="1"/>
  <c r="I26" i="1"/>
  <c r="H29" i="1"/>
  <c r="H26" i="1" s="1"/>
  <c r="G29" i="1"/>
  <c r="G26" i="1" s="1"/>
  <c r="F29" i="1"/>
  <c r="F26" i="1" s="1"/>
  <c r="U26" i="1"/>
  <c r="T26" i="1"/>
  <c r="S26" i="1"/>
  <c r="R26" i="1"/>
  <c r="Q26" i="1"/>
  <c r="U18" i="1"/>
  <c r="T18" i="1"/>
  <c r="S18" i="1"/>
  <c r="R18" i="1"/>
  <c r="P29" i="1"/>
  <c r="P26" i="1"/>
  <c r="P18" i="1"/>
  <c r="P14" i="1"/>
  <c r="E37" i="1"/>
  <c r="I33" i="1"/>
  <c r="E29" i="1"/>
  <c r="J23" i="1"/>
  <c r="I23" i="1"/>
  <c r="H23" i="1"/>
  <c r="G23" i="1"/>
  <c r="F23" i="1"/>
  <c r="E23" i="1"/>
  <c r="J19" i="1"/>
  <c r="I19" i="1"/>
  <c r="H19" i="1"/>
  <c r="G19" i="1"/>
  <c r="F19" i="1"/>
  <c r="E19" i="1"/>
  <c r="J15" i="1"/>
  <c r="I15" i="1"/>
  <c r="H15" i="1"/>
  <c r="G15" i="1"/>
  <c r="F15" i="1"/>
  <c r="J10" i="1"/>
  <c r="I10" i="1"/>
  <c r="H10" i="1"/>
  <c r="G10" i="1"/>
  <c r="F10" i="1"/>
  <c r="E10" i="1"/>
  <c r="E15" i="1"/>
  <c r="E33" i="1"/>
  <c r="E26" i="1"/>
  <c r="I56" i="3" l="1"/>
  <c r="E56" i="3"/>
  <c r="J45" i="3"/>
  <c r="F45" i="3"/>
  <c r="E45" i="3"/>
  <c r="J28" i="3"/>
  <c r="I11" i="3"/>
  <c r="I10" i="3" s="1"/>
  <c r="H11" i="3"/>
  <c r="H10" i="3" s="1"/>
  <c r="G11" i="3"/>
  <c r="G10" i="3" s="1"/>
  <c r="F11" i="3"/>
  <c r="F10" i="3" s="1"/>
  <c r="E11" i="3"/>
  <c r="T33" i="1"/>
  <c r="R33" i="1"/>
  <c r="P33" i="1"/>
  <c r="U33" i="1"/>
  <c r="S33" i="1"/>
  <c r="Q33" i="1"/>
  <c r="J36" i="1"/>
  <c r="F36" i="1"/>
  <c r="G36" i="1"/>
  <c r="H36" i="1"/>
  <c r="E36" i="1"/>
  <c r="J9" i="1"/>
  <c r="I9" i="1"/>
  <c r="H9" i="1"/>
  <c r="G9" i="1"/>
  <c r="F9" i="1"/>
  <c r="E9" i="1"/>
  <c r="J10" i="3" l="1"/>
  <c r="E10" i="3"/>
  <c r="E55" i="1"/>
</calcChain>
</file>

<file path=xl/sharedStrings.xml><?xml version="1.0" encoding="utf-8"?>
<sst xmlns="http://schemas.openxmlformats.org/spreadsheetml/2006/main" count="961" uniqueCount="541">
  <si>
    <t>BİN TÜRK LİRASI</t>
  </si>
  <si>
    <t xml:space="preserve">CARİ DÖNEM </t>
  </si>
  <si>
    <t xml:space="preserve">ÖNCEKİ DÖNEM </t>
  </si>
  <si>
    <t>VARLIKLAR</t>
  </si>
  <si>
    <t>Dipnot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</si>
  <si>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</si>
  <si>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</si>
  <si>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</si>
  <si>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</si>
  <si>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</si>
  <si>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</si>
  <si>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</si>
  <si>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</si>
  <si>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</si>
  <si>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</si>
  <si>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</si>
  <si>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</si>
  <si>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</si>
  <si>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</si>
  <si>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 xml:space="preserve">Gerçeğe Uygun Değer Farkı Kâr Zarara Yansıtılan Finansal Varlıklar 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</si>
  <si>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</si>
  <si>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</si>
  <si>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</si>
  <si>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</si>
  <si>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</si>
  <si>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</si>
  <si>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</si>
  <si>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</si>
  <si>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</si>
  <si>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</si>
  <si>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</si>
  <si>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</si>
  <si>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</si>
  <si>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</si>
  <si>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</si>
  <si>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</si>
  <si>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</si>
  <si>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</si>
  <si>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</si>
  <si>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</si>
  <si>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 xml:space="preserve">Krediler 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</si>
  <si>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</si>
  <si>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</si>
  <si>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</si>
  <si>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</si>
  <si>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</si>
  <si>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</si>
  <si>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</si>
  <si>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III.</t>
  </si>
  <si>
    <t>SATIŞ AMAÇLI ELDE TUTULAN VE DURDURULAN FAALİYETLERE İLİŞKİN DURAN VARLIKLAR (Net)</t>
  </si>
  <si>
    <t>3.1</t>
  </si>
  <si>
    <t xml:space="preserve">Satış Amaçlı </t>
  </si>
  <si>
    <t>3.2</t>
  </si>
  <si>
    <t>Durdurulan Faaliyetlere İlişkin</t>
  </si>
  <si>
    <t>IV.</t>
  </si>
  <si>
    <t>ORTAKLIK YATIRIMLARI</t>
  </si>
  <si>
    <t>4.1</t>
  </si>
  <si>
    <t xml:space="preserve">İştirakler (Net)  </t>
  </si>
  <si>
    <t>4.1.1</t>
  </si>
  <si>
    <t>Özkaynak Yöntemine Göre Değerlenenler</t>
  </si>
  <si>
    <t>4.1.2</t>
  </si>
  <si>
    <t xml:space="preserve">Konsolide Edilmeyenler </t>
  </si>
  <si>
    <t>4.2</t>
  </si>
  <si>
    <t xml:space="preserve">Bağlı Ortaklıklar  (Net) </t>
  </si>
  <si>
    <t>4.2.1</t>
  </si>
  <si>
    <t>Konsolide Edilmeyen Mali Ortaklıklar</t>
  </si>
  <si>
    <t>4.2.2</t>
  </si>
  <si>
    <t>Konsolide Edilmeyen Mali Olmayan Ortaklıklar</t>
  </si>
  <si>
    <t>4.3</t>
  </si>
  <si>
    <t xml:space="preserve">Birlikte Kontrol Edilen Ortaklıklar (İş Ortaklıkları) (Net)  </t>
  </si>
  <si>
    <t>4.3.1</t>
  </si>
  <si>
    <t>4.3.2</t>
  </si>
  <si>
    <t>V.</t>
  </si>
  <si>
    <t xml:space="preserve">MADDİ DURAN VARLIKLAR (Net) 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</si>
  <si>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</si>
  <si>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</si>
  <si>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</si>
  <si>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</si>
  <si>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</si>
  <si>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</si>
  <si>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</si>
  <si>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</si>
  <si>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</si>
  <si>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</si>
  <si>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</si>
  <si>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 xml:space="preserve">ERTELENMİŞ VERGİ VARLIĞI </t>
  </si>
  <si>
    <t>X.</t>
  </si>
  <si>
    <t xml:space="preserve">DİĞER AKTİFLER  </t>
  </si>
  <si>
    <t>VARLIKLAR TOPLAMI</t>
  </si>
  <si>
    <t>YÜKÜMLÜLÜKLER</t>
  </si>
  <si>
    <t>TOPLANAN FONLAR</t>
  </si>
  <si>
    <t>ALINAN KREDİLER</t>
  </si>
  <si>
    <t>PARA PİYASALARINA BORÇLAR</t>
  </si>
  <si>
    <t xml:space="preserve">İHRAÇ EDİLEN MENKUL KIYMETLER (Net)  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</si>
  <si>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</si>
  <si>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</si>
  <si>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</si>
  <si>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</si>
  <si>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 (Net)</t>
  </si>
  <si>
    <t xml:space="preserve">VIII. </t>
  </si>
  <si>
    <t>KARŞILIKLAR</t>
  </si>
  <si>
    <t>8.1</t>
  </si>
  <si>
    <t>Genel Karşılıklar</t>
  </si>
  <si>
    <t>8.2</t>
  </si>
  <si>
    <t>Yeniden Yapılanma Karşılığı</t>
  </si>
  <si>
    <t>8.3</t>
  </si>
  <si>
    <t>Çalışan Hakları Karşılığı</t>
  </si>
  <si>
    <t>8.4</t>
  </si>
  <si>
    <t>Sigorta Teknik Karşılıkları (Net)</t>
  </si>
  <si>
    <t>8.5</t>
  </si>
  <si>
    <t>Diğer Karşılıklar</t>
  </si>
  <si>
    <t>CARİ VERGİ BORCU</t>
  </si>
  <si>
    <t>ERTELENMİŞ VERGİ BORCU</t>
  </si>
  <si>
    <t>XI.</t>
  </si>
  <si>
    <t>SATIŞ AMAÇLI ELDE TUTULAN VE DURDURULAN FAALİYETLERE İLİŞKİN DURAN VARLIK BORÇLARI (Net)</t>
  </si>
  <si>
    <t>11.1</t>
  </si>
  <si>
    <t>11.2</t>
  </si>
  <si>
    <t>XII.</t>
  </si>
  <si>
    <t>SERMAYE BENZERİ BORÇLANMA ARAÇLARI</t>
  </si>
  <si>
    <t>12.1</t>
  </si>
  <si>
    <t>Krediler</t>
  </si>
  <si>
    <t>12.2</t>
  </si>
  <si>
    <t>Diğer Borçlanma Araçları</t>
  </si>
  <si>
    <t>XIII.</t>
  </si>
  <si>
    <t>DİĞER YÜKÜMLÜLÜKLER</t>
  </si>
  <si>
    <t>XIV.</t>
  </si>
  <si>
    <t>ÖZKAYNAK LAR</t>
  </si>
  <si>
    <t>14.1</t>
  </si>
  <si>
    <t>Ödenmiş Sermaye</t>
  </si>
  <si>
    <t>14.2</t>
  </si>
  <si>
    <t>Sermaye Yedekleri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</si>
  <si>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</si>
  <si>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</si>
  <si>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</si>
  <si>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</si>
  <si>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</si>
  <si>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</si>
  <si>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</si>
  <si>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Kâr veya Zararda Yeniden Sınıflandırılmayacak Birikmiş Diğer Kapsamlı Gelirler veya Giderler</t>
  </si>
  <si>
    <t>14.4</t>
  </si>
  <si>
    <t>Kâr veya Zararda Yeniden Sınıflandırılacak Birikmiş Diğer Kapsamlı Gelirler veya Giderler</t>
  </si>
  <si>
    <t>14.5</t>
  </si>
  <si>
    <t>Kâr Yedekleri</t>
  </si>
  <si>
    <t>14.5.1</t>
  </si>
  <si>
    <t>Yasal Yedekler</t>
  </si>
  <si>
    <t>14.5.2</t>
  </si>
  <si>
    <t>Statü Yedekleri</t>
  </si>
  <si>
    <t>14.5.3</t>
  </si>
  <si>
    <t>Olağanüstü Yedekler</t>
  </si>
  <si>
    <t>14.5.4</t>
  </si>
  <si>
    <t>Diğer Kâr Yedekleri</t>
  </si>
  <si>
    <t>14.6</t>
  </si>
  <si>
    <t>Kâr veya Zarar</t>
  </si>
  <si>
    <t>14.6.1</t>
  </si>
  <si>
    <t>Geçmiş Yıllar Kâr veya Zararı</t>
  </si>
  <si>
    <t>14.6.2</t>
  </si>
  <si>
    <t>Dönem Net Kâr veya Zararı</t>
  </si>
  <si>
    <t>YÜKÜMLÜLÜKLER TOPLAMI</t>
  </si>
  <si>
    <t xml:space="preserve">EMLAK KATILIM BANKASI A.Ş. KONSOLİDE OLMAYAN NAZIM HESAPLAR </t>
  </si>
  <si>
    <t xml:space="preserve">              BİN TÜRK LİRASI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</si>
  <si>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</si>
  <si>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</si>
  <si>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</si>
  <si>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</si>
  <si>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</si>
  <si>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</si>
  <si>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</si>
  <si>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</si>
  <si>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</si>
  <si>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</si>
  <si>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</si>
  <si>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</si>
  <si>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</si>
  <si>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</si>
  <si>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</si>
  <si>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</si>
  <si>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</si>
  <si>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</si>
  <si>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</si>
  <si>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</si>
  <si>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</si>
  <si>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</si>
  <si>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</si>
  <si>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</si>
  <si>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</si>
  <si>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</si>
  <si>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</si>
  <si>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</si>
  <si>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</si>
  <si>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</si>
  <si>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</si>
  <si>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</si>
  <si>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</si>
  <si>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</si>
  <si>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>Diğer Garantilerimizden</t>
  </si>
  <si>
    <t>1.7.</t>
  </si>
  <si>
    <t>Diğer Kefaletlerimizden</t>
  </si>
  <si>
    <t>TAAHHÜTLER</t>
  </si>
  <si>
    <t>2.1.</t>
  </si>
  <si>
    <t>Cayılamaz Taahhütler</t>
  </si>
  <si>
    <t>2.1.1.</t>
  </si>
  <si>
    <t>Vadeli Aktif Değerler Alım-Satım Taahhütleri</t>
  </si>
  <si>
    <t>2.1.2.</t>
  </si>
  <si>
    <t xml:space="preserve">İştir. ve Bağ. Ort. Ser. İşt. Taahhütleri </t>
  </si>
  <si>
    <t>2.1.3.</t>
  </si>
  <si>
    <t>Kul. Gar. Kredi Tahsis Taahhütleri</t>
  </si>
  <si>
    <t>2.1.4.</t>
  </si>
  <si>
    <t>Men. Kıy. İhr. Aracılık Taahhütleri</t>
  </si>
  <si>
    <t>2.1.5.</t>
  </si>
  <si>
    <t>Zorunlu Karşılık Ödeme Taahhüdü</t>
  </si>
  <si>
    <t>2.1.6.</t>
  </si>
  <si>
    <t>Çekler İçin Ödeme Taahhütleri</t>
  </si>
  <si>
    <t>2.1.7.</t>
  </si>
  <si>
    <t>İhracat Taahhütlerinden Kaynaklanan Vergi ve Fon Yükümlülükleri</t>
  </si>
  <si>
    <t>2.1.8.</t>
  </si>
  <si>
    <t>Kredi Kartı Harcama Limit Taahhütleri</t>
  </si>
  <si>
    <t>2.1.9.</t>
  </si>
  <si>
    <t>Kredi Kartları ve Bankacılık Hizmetlerine İlişkin Promosyon Uyg. Taah.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</si>
  <si>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</si>
  <si>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</si>
  <si>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</si>
  <si>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</si>
  <si>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</si>
  <si>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</si>
  <si>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</si>
  <si>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</si>
  <si>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</si>
  <si>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</si>
  <si>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</si>
  <si>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</si>
  <si>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</si>
  <si>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Riskten Korunma Amaçlı Türev Finansal Araçlar</t>
  </si>
  <si>
    <t>3.1.1</t>
  </si>
  <si>
    <t>Gerçeğe Uygun Değer Riskinden Korunma Amaçlı İşlemler</t>
  </si>
  <si>
    <t>3.1.2</t>
  </si>
  <si>
    <t>Nakit Akış Riskinden Korunma Amaçlı İşlemler</t>
  </si>
  <si>
    <t>3.1.3</t>
  </si>
  <si>
    <t>Yurtdışındaki Net Yatırım Riskinden Korunma Amaçlı İşlemler</t>
  </si>
  <si>
    <t>Alım Satım Amaçlı Türev Finansal Araçlar</t>
  </si>
  <si>
    <t>3.2.1</t>
  </si>
  <si>
    <t>Vadeli Alım-Satım İşlemleri</t>
  </si>
  <si>
    <t>3.2.1.1</t>
  </si>
  <si>
    <t>Vadeli Döviz Alım İşlemleri</t>
  </si>
  <si>
    <t>3.2.1.2</t>
  </si>
  <si>
    <t>Vadeli Döviz Satım İşlemleri</t>
  </si>
  <si>
    <t>3.2.2</t>
  </si>
  <si>
    <t>Diğer Vadeli Alım-Satım İşlemleri</t>
  </si>
  <si>
    <t>3.3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</si>
  <si>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</si>
  <si>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</si>
  <si>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</si>
  <si>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</si>
  <si>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</si>
  <si>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</si>
  <si>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</si>
  <si>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</si>
  <si>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</si>
  <si>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</si>
  <si>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</si>
  <si>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</si>
  <si>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</si>
  <si>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</si>
  <si>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</si>
  <si>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</si>
  <si>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</si>
  <si>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</si>
  <si>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</si>
  <si>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</si>
  <si>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</si>
  <si>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</si>
  <si>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</si>
  <si>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</si>
  <si>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</si>
  <si>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</si>
  <si>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</si>
  <si>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</si>
  <si>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</si>
  <si>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</si>
  <si>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</si>
  <si>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</si>
  <si>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</si>
  <si>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</si>
  <si>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</si>
  <si>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       BİN TÜRK LİRASI</t>
  </si>
  <si>
    <t>GELİR VE GİDER KALEMLERİ</t>
  </si>
  <si>
    <t>CARİ DÖNEM</t>
  </si>
  <si>
    <t>ÖNCEKİ DÖNEM</t>
  </si>
  <si>
    <t xml:space="preserve">KÂR PAYI GELİRLERİ  </t>
  </si>
  <si>
    <t>Kredilerden Alınan Kâr Payları</t>
  </si>
  <si>
    <t>Zorunlu Karşılıklardan Alınan Gelirler</t>
  </si>
  <si>
    <t>Bankalardan Alınan Gelirler</t>
  </si>
  <si>
    <t>Para Piyasası İşlemlerinden Alınan Gelirler</t>
  </si>
  <si>
    <t>1.5</t>
  </si>
  <si>
    <t>Menkul Değerlerden Alınan Gelirler</t>
  </si>
  <si>
    <t>1.5.1</t>
  </si>
  <si>
    <t>Gerçeğe Uygun Değer Farkı Kar Zarara Yansıtılanlar</t>
  </si>
  <si>
    <t>1.5.2</t>
  </si>
  <si>
    <t>Gerçeğe Uygun Değer Farkı Diğer Kapsamlı Gelire Yansıtılanlar</t>
  </si>
  <si>
    <t>1.5.3</t>
  </si>
  <si>
    <t>İtfa Edilmiş Maliyeti İle Ölçülenler</t>
  </si>
  <si>
    <t>1.6</t>
  </si>
  <si>
    <t>Finansal Kiralama Gelirleri</t>
  </si>
  <si>
    <t>1.7</t>
  </si>
  <si>
    <t xml:space="preserve">Diğer Kâr Payı Gelirleri  </t>
  </si>
  <si>
    <t xml:space="preserve">KÂR PAYI GİDERLERİ (-)  </t>
  </si>
  <si>
    <t>Katılma Hesaplarına Verilen Kâr Payları</t>
  </si>
  <si>
    <t xml:space="preserve">Kullanılan Kredilere Verilen Kâr Payları </t>
  </si>
  <si>
    <t>Para Piyasası İşlemlerine Verilen Kâr Payları</t>
  </si>
  <si>
    <t>2.4</t>
  </si>
  <si>
    <t>İhraç Edilen Menkul Kıymetlere Verilen Kâr Payları</t>
  </si>
  <si>
    <t>2.5</t>
  </si>
  <si>
    <t>Kiralama Kâr Payı Giderleri</t>
  </si>
  <si>
    <t>2.6</t>
  </si>
  <si>
    <t xml:space="preserve">Diğer Kâr Payı Giderleri  </t>
  </si>
  <si>
    <t>NET KÂR PAYI GELİRİ/GİDERİ (I - II)</t>
  </si>
  <si>
    <t>NET ÜCRET VE KOMİSYON GELİRLERİ/GİDERLERİ</t>
  </si>
  <si>
    <t>Alınan Ücret ve Komisyonlar</t>
  </si>
  <si>
    <t>Gayri Nakdi Kredilerden</t>
  </si>
  <si>
    <t>4.1.2 Diğer</t>
  </si>
  <si>
    <t>Verilen Ücret ve Komisyonlar (-)</t>
  </si>
  <si>
    <t>Gayri Nakdi Kredilere</t>
  </si>
  <si>
    <t>4.2.2 Diğer</t>
  </si>
  <si>
    <t>TEMETTÜ GELİRLERİ</t>
  </si>
  <si>
    <t>TİCARİ KAR/ZARAR (Net)</t>
  </si>
  <si>
    <t xml:space="preserve">Sermaye Piyasası İşlemleri Kârı/Zararı </t>
  </si>
  <si>
    <t>Türev Finansal İşlemlerden Kâr/Zarar</t>
  </si>
  <si>
    <t>6.3</t>
  </si>
  <si>
    <t xml:space="preserve">Kambiyo İşlemleri Kârı/Zararı </t>
  </si>
  <si>
    <t>DİĞER FAALİYET GELİRLERİ</t>
  </si>
  <si>
    <t xml:space="preserve">FAALİYET BRÜT KÂRI (III+IV+V+VI+VII) </t>
  </si>
  <si>
    <t>PERSONEL GİDERLERİ (-)</t>
  </si>
  <si>
    <t>DİĞER FAALİYET GİDERLERİ (-)</t>
  </si>
  <si>
    <t>ÖZKAYNAK YÖNTEMİ UYGULANAN ORTAKLIKLARDAN KÂR/ZARAR</t>
  </si>
  <si>
    <t>XV.</t>
  </si>
  <si>
    <t>NET PARASAL POZİSYON KÂRI/ZARARI</t>
  </si>
  <si>
    <t>XVI.</t>
  </si>
  <si>
    <t>XVII.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</si>
  <si>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</si>
  <si>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</si>
  <si>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</si>
  <si>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</si>
  <si>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XVIII.</t>
  </si>
  <si>
    <t>XIX.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</si>
  <si>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</si>
  <si>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</si>
  <si>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</si>
  <si>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</si>
  <si>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XX.</t>
  </si>
  <si>
    <t>DURDURULAN FAALİYETLERDEN GİDERLER (-)</t>
  </si>
  <si>
    <t>20.1</t>
  </si>
  <si>
    <t>Satış Amaçlı Elde Tutulan Duran Varlık Giderleri</t>
  </si>
  <si>
    <t>20.2</t>
  </si>
  <si>
    <t>İştirak, Bağlı Ortaklık ve Birlikte Kontrol Edilen Ortaklıklar (İş Ort.) Satış Zararları</t>
  </si>
  <si>
    <t>20.3</t>
  </si>
  <si>
    <t>Diğer Durdurulan Faaliyet Giderleri</t>
  </si>
  <si>
    <t>XXI.</t>
  </si>
  <si>
    <t>XXII.</t>
  </si>
  <si>
    <t>DURDURULAN FAALİYETLER VERGİ KARŞILIĞI (±)</t>
  </si>
  <si>
    <t>XXIII.</t>
  </si>
  <si>
    <t>XXIV.</t>
  </si>
  <si>
    <t>Grubun Kârı / Zararı</t>
  </si>
  <si>
    <t>Azınlık Payları Kârı / Zararı (-)</t>
  </si>
  <si>
    <t>Hisse Başına Kâr / Zarar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</si>
  <si>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</si>
  <si>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</si>
  <si>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</si>
  <si>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</si>
  <si>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</si>
  <si>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</si>
  <si>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</si>
  <si>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</si>
  <si>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</si>
  <si>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</si>
  <si>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Sermaye</t>
  </si>
  <si>
    <t>İhraç Primleri</t>
  </si>
  <si>
    <t>İptal Kârları</t>
  </si>
  <si>
    <t>Yedekleri</t>
  </si>
  <si>
    <t>Kârı / (Zararı)</t>
  </si>
  <si>
    <t>Kar veya Zararı</t>
  </si>
  <si>
    <t>Özkaynak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</si>
  <si>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</si>
  <si>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</si>
  <si>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</si>
  <si>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</si>
  <si>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</si>
  <si>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</si>
  <si>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</si>
  <si>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</si>
  <si>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</si>
  <si>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</si>
  <si>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Nedemiyle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</si>
  <si>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</si>
  <si>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</si>
  <si>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</si>
  <si>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</si>
  <si>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</si>
  <si>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</si>
  <si>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</si>
  <si>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</si>
  <si>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</si>
  <si>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</si>
  <si>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</si>
  <si>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</si>
  <si>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</si>
  <si>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</si>
  <si>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</si>
  <si>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</si>
  <si>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</si>
  <si>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</si>
  <si>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</si>
  <si>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</si>
  <si>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</si>
  <si>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</si>
  <si>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</si>
  <si>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</si>
  <si>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</si>
  <si>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</si>
  <si>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</si>
  <si>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</si>
  <si>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</si>
  <si>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</si>
  <si>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</si>
  <si>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</si>
  <si>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</si>
  <si>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</si>
  <si>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</si>
  <si>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</si>
  <si>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</si>
  <si>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</si>
  <si>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</si>
  <si>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</si>
  <si>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</si>
  <si>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</si>
  <si>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</si>
  <si>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</si>
  <si>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</si>
  <si>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</si>
  <si>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</si>
  <si>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</si>
  <si>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</si>
  <si>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</si>
  <si>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</si>
  <si>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</si>
  <si>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</si>
  <si>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</si>
  <si>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</si>
  <si>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</si>
  <si>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</si>
  <si>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</si>
  <si>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</si>
  <si>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</si>
  <si>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</si>
  <si>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t xml:space="preserve">İhraç Edilen Sermaye Araçları   </t>
  </si>
  <si>
    <t>3.4</t>
  </si>
  <si>
    <t xml:space="preserve">Temettü Ödemeleri </t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</si>
  <si>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</si>
  <si>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</si>
  <si>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</si>
  <si>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</si>
  <si>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</si>
  <si>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t xml:space="preserve">Dönem Başındaki Nakit ve Nakde Eşdeğer Varlıklar </t>
  </si>
  <si>
    <t xml:space="preserve">Dönem Sonundaki Nakit ve Nakde Eşdeğer Varlıklar 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</si>
  <si>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</si>
  <si>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</si>
  <si>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</si>
  <si>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</si>
  <si>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</si>
  <si>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</si>
  <si>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</si>
  <si>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</si>
  <si>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</si>
  <si>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</si>
  <si>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</si>
  <si>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</si>
  <si>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</si>
  <si>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</si>
  <si>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</si>
  <si>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</si>
  <si>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</si>
  <si>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</si>
  <si>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</si>
  <si>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</si>
  <si>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</si>
  <si>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</si>
  <si>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</si>
  <si>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</si>
  <si>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</si>
  <si>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</si>
  <si>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</si>
  <si>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</si>
  <si>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</si>
  <si>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Sınırlı Denetimden Geçmiş</t>
  </si>
  <si>
    <t>Cari Dönem</t>
  </si>
  <si>
    <t>Beklenen Zarar Karşılıkları (-)</t>
  </si>
  <si>
    <t>31.12.2019</t>
  </si>
  <si>
    <t>BEKLENEN ZARAR KARŞILIKLARI (-)</t>
  </si>
  <si>
    <t>DİĞER KARŞILIK GİDERLERİ (-)</t>
  </si>
  <si>
    <t>NET FAALİYET KÂRI/ZARARI (VIII-IX-X-XI-XII)</t>
  </si>
  <si>
    <t>BİRLEŞME İŞLEMİ SONRASINDA GELİR OLARAK KAYDEDİLEN FAZLALIK TUTARI</t>
  </si>
  <si>
    <t>SÜRDÜRÜLEN FAALİYETLER VERGİ ÖNCESİ K/Z (XIII+...+XVI)</t>
  </si>
  <si>
    <t>18.1</t>
  </si>
  <si>
    <t>18.2</t>
  </si>
  <si>
    <t>18.3</t>
  </si>
  <si>
    <t>SÜRDÜRÜLEN FAALİYETLER DÖNEM NET K/Z (XVII±XVIII)</t>
  </si>
  <si>
    <t>21.1</t>
  </si>
  <si>
    <t>21.2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</si>
  <si>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</si>
  <si>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</si>
  <si>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</si>
  <si>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</si>
  <si>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</si>
  <si>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</si>
  <si>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</si>
  <si>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</si>
  <si>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25.1</t>
  </si>
  <si>
    <t>25..2</t>
  </si>
  <si>
    <t xml:space="preserve">EMLAK KATILIM BANKASI A.Ş. KONSOLİDE KAR VEYA ZARAR TABLOSU                     </t>
  </si>
  <si>
    <t xml:space="preserve">  EMLAK KATILIM BANKASI A.Ş. KONSOLİDE BİLANÇOSU (FİNANSAL DURUM TABLOSU)                       </t>
  </si>
  <si>
    <t>EMLAK KATILIM BANKASI A.Ş. KONSOLİDE KAR VEYA ZARAR VE DİĞER KAPSAMLI GELİR TABLOSU</t>
  </si>
  <si>
    <t>EMLAK KATILIM BANKASI A.Ş. KONSOLİDE ÖZKAYNAKLAR DEĞİŞİM TABLOSU</t>
  </si>
  <si>
    <t>EMLAK KATILIM BANKASI A.Ş. KONSOLİDE NAKİT AKIŞ TABLOSU</t>
  </si>
  <si>
    <t xml:space="preserve">- </t>
  </si>
  <si>
    <t>-</t>
  </si>
  <si>
    <t>31.12.2020</t>
  </si>
  <si>
    <t>1 Ocak- 
31 Aralık 2020</t>
  </si>
  <si>
    <t>1 Ocak- 
31 Aralık 2019</t>
  </si>
  <si>
    <t>0,00079</t>
  </si>
  <si>
    <t>KREDİ KARŞILIKLARI (-)</t>
  </si>
  <si>
    <t>17.1</t>
  </si>
  <si>
    <t>17.2</t>
  </si>
  <si>
    <t>17.3</t>
  </si>
  <si>
    <t>19.1</t>
  </si>
  <si>
    <t>19.2</t>
  </si>
  <si>
    <t>19.3</t>
  </si>
  <si>
    <t>22.1</t>
  </si>
  <si>
    <t>22.2</t>
  </si>
  <si>
    <t>22.3</t>
  </si>
  <si>
    <t>24.1</t>
  </si>
  <si>
    <t>24.2</t>
  </si>
  <si>
    <t>0,00044</t>
  </si>
  <si>
    <t>NET FAALİYET KÂRI/ZARARI (VIII-IX-X-XI)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</si>
</sst>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₺_-;\-* #,##0.00\ _₺_-;_-* &quot;-&quot;??\ _₺_-;_-@_-"/>
    <numFmt numFmtId="165" formatCode="_(* #,##0_);_(* \(#,##0\);_(* &quot;-&quot;_);_(@_)"/>
    <numFmt numFmtId="166" formatCode="_-* #,##0.00000\ _T_L_-;\-* #,##0.00000\ _T_L_-;_-* &quot;-&quot;?????\ _T_L_-;_-@_-"/>
    <numFmt numFmtId="167" formatCode="_(* #,##0_);_(* \(#,##0\);_(* &quot;-&quot;??_);_(@_)"/>
    <numFmt numFmtId="168" formatCode="0.0"/>
    <numFmt numFmtId="169" formatCode="_(* #,##0.000_);_(* \(#,##0.0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  <charset val="162"/>
    </font>
    <font>
      <b/>
      <sz val="8"/>
      <name val="Tahoma"/>
      <family val="2"/>
      <charset val="162"/>
    </font>
    <font>
      <sz val="8"/>
      <color theme="1"/>
      <name val="Tahoma"/>
      <family val="2"/>
      <charset val="162"/>
    </font>
    <font>
      <sz val="10"/>
      <name val="MS Sans Serif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</cellStyleXfs>
  <cellXfs count="296">
    <xf numFmtId="0" fontId="0" fillId="0" borderId="0" xfId="0"/>
    <xf numFmtId="0" fontId="2" fillId="0" borderId="1" xfId="0" applyFont="1" applyFill="1" applyBorder="1"/>
    <xf numFmtId="0" fontId="2" fillId="0" borderId="2" xfId="0" applyFont="1" applyFill="1" applyBorder="1"/>
    <xf numFmtId="0" fontId="3" fillId="0" borderId="2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3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5" fontId="2" fillId="0" borderId="1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165" fontId="3" fillId="0" borderId="10" xfId="0" applyNumberFormat="1" applyFont="1" applyFill="1" applyBorder="1"/>
    <xf numFmtId="165" fontId="3" fillId="0" borderId="22" xfId="0" applyNumberFormat="1" applyFont="1" applyFill="1" applyBorder="1"/>
    <xf numFmtId="0" fontId="3" fillId="0" borderId="4" xfId="0" applyFont="1" applyFill="1" applyBorder="1"/>
    <xf numFmtId="0" fontId="3" fillId="0" borderId="0" xfId="0" quotePrefix="1" applyFont="1" applyFill="1" applyBorder="1"/>
    <xf numFmtId="0" fontId="2" fillId="0" borderId="13" xfId="0" quotePrefix="1" applyFont="1" applyFill="1" applyBorder="1" applyAlignment="1">
      <alignment horizontal="center" vertical="top"/>
    </xf>
    <xf numFmtId="165" fontId="3" fillId="0" borderId="13" xfId="0" applyNumberFormat="1" applyFont="1" applyFill="1" applyBorder="1"/>
    <xf numFmtId="165" fontId="3" fillId="0" borderId="23" xfId="0" applyNumberFormat="1" applyFont="1" applyFill="1" applyBorder="1"/>
    <xf numFmtId="0" fontId="2" fillId="0" borderId="0" xfId="0" quotePrefix="1" applyFont="1" applyFill="1" applyBorder="1"/>
    <xf numFmtId="165" fontId="2" fillId="0" borderId="13" xfId="0" applyNumberFormat="1" applyFont="1" applyFill="1" applyBorder="1"/>
    <xf numFmtId="165" fontId="2" fillId="0" borderId="23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13" xfId="0" quotePrefix="1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" fontId="3" fillId="0" borderId="0" xfId="0" quotePrefix="1" applyNumberFormat="1" applyFont="1" applyFill="1" applyBorder="1"/>
    <xf numFmtId="0" fontId="3" fillId="0" borderId="0" xfId="0" quotePrefix="1" applyFont="1" applyFill="1" applyBorder="1" applyAlignment="1">
      <alignment horizontal="left" vertical="top" wrapText="1"/>
    </xf>
    <xf numFmtId="0" fontId="3" fillId="0" borderId="24" xfId="0" applyFont="1" applyFill="1" applyBorder="1" applyAlignment="1">
      <alignment horizontal="left" wrapText="1"/>
    </xf>
    <xf numFmtId="16" fontId="3" fillId="0" borderId="0" xfId="0" quotePrefix="1" applyNumberFormat="1" applyFont="1" applyFill="1" applyBorder="1" applyAlignment="1">
      <alignment horizontal="left"/>
    </xf>
    <xf numFmtId="16" fontId="2" fillId="0" borderId="0" xfId="0" quotePrefix="1" applyNumberFormat="1" applyFont="1" applyFill="1" applyBorder="1" applyAlignment="1">
      <alignment horizontal="left"/>
    </xf>
    <xf numFmtId="14" fontId="2" fillId="0" borderId="0" xfId="0" quotePrefix="1" applyNumberFormat="1" applyFont="1" applyFill="1" applyBorder="1" applyAlignment="1">
      <alignment horizontal="left"/>
    </xf>
    <xf numFmtId="0" fontId="3" fillId="0" borderId="24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23" xfId="0" applyFont="1" applyFill="1" applyBorder="1"/>
    <xf numFmtId="0" fontId="2" fillId="0" borderId="25" xfId="0" applyFont="1" applyFill="1" applyBorder="1"/>
    <xf numFmtId="0" fontId="2" fillId="0" borderId="26" xfId="0" applyFont="1" applyFill="1" applyBorder="1"/>
    <xf numFmtId="0" fontId="3" fillId="0" borderId="26" xfId="0" applyFont="1" applyFill="1" applyBorder="1" applyAlignment="1">
      <alignment horizontal="left"/>
    </xf>
    <xf numFmtId="0" fontId="2" fillId="0" borderId="27" xfId="0" applyFont="1" applyFill="1" applyBorder="1"/>
    <xf numFmtId="165" fontId="3" fillId="0" borderId="27" xfId="0" applyNumberFormat="1" applyFont="1" applyFill="1" applyBorder="1"/>
    <xf numFmtId="0" fontId="2" fillId="0" borderId="2" xfId="0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horizontal="center" vertical="justify"/>
    </xf>
    <xf numFmtId="0" fontId="2" fillId="0" borderId="10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justify"/>
    </xf>
    <xf numFmtId="0" fontId="2" fillId="0" borderId="17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3" fillId="0" borderId="9" xfId="0" applyFont="1" applyFill="1" applyBorder="1"/>
    <xf numFmtId="0" fontId="2" fillId="0" borderId="10" xfId="0" quotePrefix="1" applyFont="1" applyFill="1" applyBorder="1" applyAlignment="1">
      <alignment horizontal="center" vertical="justify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13" xfId="0" quotePrefix="1" applyFont="1" applyFill="1" applyBorder="1" applyAlignment="1">
      <alignment horizontal="center" vertical="justify"/>
    </xf>
    <xf numFmtId="0" fontId="3" fillId="0" borderId="13" xfId="0" quotePrefix="1" applyFont="1" applyFill="1" applyBorder="1" applyAlignment="1">
      <alignment horizontal="center" vertical="justify"/>
    </xf>
    <xf numFmtId="16" fontId="2" fillId="0" borderId="0" xfId="0" quotePrefix="1" applyNumberFormat="1" applyFont="1" applyFill="1" applyBorder="1"/>
    <xf numFmtId="0" fontId="3" fillId="0" borderId="24" xfId="0" applyFont="1" applyFill="1" applyBorder="1" applyAlignment="1">
      <alignment wrapText="1"/>
    </xf>
    <xf numFmtId="3" fontId="2" fillId="0" borderId="13" xfId="0" applyNumberFormat="1" applyFont="1" applyFill="1" applyBorder="1"/>
    <xf numFmtId="0" fontId="2" fillId="0" borderId="20" xfId="0" applyFont="1" applyFill="1" applyBorder="1"/>
    <xf numFmtId="0" fontId="2" fillId="0" borderId="21" xfId="0" applyFont="1" applyFill="1" applyBorder="1"/>
    <xf numFmtId="0" fontId="2" fillId="0" borderId="27" xfId="0" applyFont="1" applyFill="1" applyBorder="1" applyAlignment="1">
      <alignment horizontal="center" vertical="justify"/>
    </xf>
    <xf numFmtId="0" fontId="2" fillId="0" borderId="32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4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6" xfId="0" applyFont="1" applyFill="1" applyBorder="1"/>
    <xf numFmtId="0" fontId="3" fillId="0" borderId="18" xfId="0" applyFont="1" applyFill="1" applyBorder="1"/>
    <xf numFmtId="0" fontId="2" fillId="0" borderId="18" xfId="0" applyFont="1" applyFill="1" applyBorder="1"/>
    <xf numFmtId="0" fontId="2" fillId="0" borderId="14" xfId="0" applyFont="1" applyFill="1" applyBorder="1" applyAlignment="1">
      <alignment horizontal="center" vertical="justify"/>
    </xf>
    <xf numFmtId="0" fontId="3" fillId="0" borderId="6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justify"/>
    </xf>
    <xf numFmtId="0" fontId="2" fillId="0" borderId="6" xfId="0" applyFont="1" applyFill="1" applyBorder="1" applyAlignment="1">
      <alignment horizontal="center" vertical="justify"/>
    </xf>
    <xf numFmtId="0" fontId="3" fillId="0" borderId="7" xfId="0" applyFont="1" applyFill="1" applyBorder="1" applyAlignment="1">
      <alignment horizontal="center" vertical="justify"/>
    </xf>
    <xf numFmtId="0" fontId="3" fillId="0" borderId="35" xfId="0" applyFont="1" applyFill="1" applyBorder="1"/>
    <xf numFmtId="0" fontId="2" fillId="0" borderId="10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justify"/>
    </xf>
    <xf numFmtId="0" fontId="3" fillId="0" borderId="5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center"/>
    </xf>
    <xf numFmtId="0" fontId="4" fillId="0" borderId="0" xfId="2" applyFont="1" applyFill="1"/>
    <xf numFmtId="0" fontId="2" fillId="0" borderId="3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165" fontId="3" fillId="0" borderId="24" xfId="0" applyNumberFormat="1" applyFont="1" applyFill="1" applyBorder="1"/>
    <xf numFmtId="16" fontId="3" fillId="0" borderId="0" xfId="0" applyNumberFormat="1" applyFont="1" applyFill="1" applyBorder="1"/>
    <xf numFmtId="0" fontId="3" fillId="0" borderId="13" xfId="0" applyFont="1" applyFill="1" applyBorder="1"/>
    <xf numFmtId="14" fontId="2" fillId="0" borderId="0" xfId="0" quotePrefix="1" applyNumberFormat="1" applyFont="1" applyFill="1" applyBorder="1"/>
    <xf numFmtId="0" fontId="2" fillId="0" borderId="13" xfId="0" quotePrefix="1" applyFont="1" applyFill="1" applyBorder="1" applyAlignment="1">
      <alignment horizontal="center" vertical="center"/>
    </xf>
    <xf numFmtId="0" fontId="3" fillId="0" borderId="13" xfId="0" quotePrefix="1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24" xfId="0" applyFont="1" applyFill="1" applyBorder="1" applyAlignment="1"/>
    <xf numFmtId="3" fontId="3" fillId="0" borderId="24" xfId="0" applyNumberFormat="1" applyFont="1" applyFill="1" applyBorder="1" applyAlignment="1">
      <alignment horizontal="right"/>
    </xf>
    <xf numFmtId="16" fontId="2" fillId="0" borderId="0" xfId="0" applyNumberFormat="1" applyFont="1" applyFill="1" applyBorder="1"/>
    <xf numFmtId="0" fontId="2" fillId="0" borderId="37" xfId="0" applyFont="1" applyFill="1" applyBorder="1"/>
    <xf numFmtId="0" fontId="2" fillId="0" borderId="5" xfId="0" applyFont="1" applyFill="1" applyBorder="1"/>
    <xf numFmtId="0" fontId="3" fillId="0" borderId="40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wrapText="1"/>
    </xf>
    <xf numFmtId="0" fontId="3" fillId="0" borderId="24" xfId="0" applyFont="1" applyFill="1" applyBorder="1"/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4" xfId="0" quotePrefix="1" applyFont="1" applyFill="1" applyBorder="1" applyAlignment="1">
      <alignment horizontal="left"/>
    </xf>
    <xf numFmtId="0" fontId="3" fillId="0" borderId="24" xfId="0" quotePrefix="1" applyFont="1" applyFill="1" applyBorder="1" applyAlignment="1">
      <alignment horizontal="left"/>
    </xf>
    <xf numFmtId="0" fontId="2" fillId="0" borderId="24" xfId="0" quotePrefix="1" applyFont="1" applyFill="1" applyBorder="1"/>
    <xf numFmtId="0" fontId="2" fillId="0" borderId="26" xfId="0" quotePrefix="1" applyFont="1" applyFill="1" applyBorder="1"/>
    <xf numFmtId="0" fontId="2" fillId="0" borderId="2" xfId="0" applyFont="1" applyFill="1" applyBorder="1" applyAlignment="1">
      <alignment horizontal="left" vertical="justify"/>
    </xf>
    <xf numFmtId="0" fontId="2" fillId="0" borderId="2" xfId="0" applyFont="1" applyFill="1" applyBorder="1" applyAlignment="1">
      <alignment vertical="justify"/>
    </xf>
    <xf numFmtId="0" fontId="2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vertical="justify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left" vertical="justify"/>
    </xf>
    <xf numFmtId="0" fontId="2" fillId="0" borderId="0" xfId="0" applyFont="1" applyFill="1" applyBorder="1" applyAlignment="1"/>
    <xf numFmtId="0" fontId="2" fillId="0" borderId="6" xfId="0" applyFont="1" applyFill="1" applyBorder="1" applyAlignment="1">
      <alignment horizontal="left" vertical="justify"/>
    </xf>
    <xf numFmtId="0" fontId="3" fillId="0" borderId="35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2" fillId="0" borderId="9" xfId="0" applyFont="1" applyFill="1" applyBorder="1" applyAlignment="1"/>
    <xf numFmtId="0" fontId="2" fillId="0" borderId="16" xfId="0" applyFont="1" applyFill="1" applyBorder="1" applyAlignment="1"/>
    <xf numFmtId="0" fontId="2" fillId="0" borderId="15" xfId="0" applyFont="1" applyFill="1" applyBorder="1" applyAlignment="1"/>
    <xf numFmtId="0" fontId="3" fillId="0" borderId="35" xfId="0" applyFont="1" applyFill="1" applyBorder="1" applyAlignment="1">
      <alignment horizontal="center" wrapText="1"/>
    </xf>
    <xf numFmtId="0" fontId="2" fillId="0" borderId="44" xfId="0" applyFont="1" applyFill="1" applyBorder="1"/>
    <xf numFmtId="0" fontId="2" fillId="0" borderId="20" xfId="0" applyFont="1" applyFill="1" applyBorder="1" applyAlignment="1">
      <alignment horizontal="left"/>
    </xf>
    <xf numFmtId="0" fontId="2" fillId="0" borderId="45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 wrapText="1"/>
    </xf>
    <xf numFmtId="0" fontId="2" fillId="0" borderId="46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wrapText="1"/>
    </xf>
    <xf numFmtId="0" fontId="2" fillId="0" borderId="4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 vertical="justify"/>
    </xf>
    <xf numFmtId="0" fontId="3" fillId="0" borderId="35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  <xf numFmtId="0" fontId="2" fillId="0" borderId="45" xfId="0" applyFont="1" applyFill="1" applyBorder="1"/>
    <xf numFmtId="0" fontId="3" fillId="0" borderId="24" xfId="0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 vertical="justify"/>
    </xf>
    <xf numFmtId="0" fontId="3" fillId="0" borderId="24" xfId="0" applyFont="1" applyFill="1" applyBorder="1" applyAlignment="1">
      <alignment horizontal="justify" vertical="justify"/>
    </xf>
    <xf numFmtId="0" fontId="2" fillId="0" borderId="0" xfId="0" quotePrefix="1" applyFont="1" applyFill="1" applyBorder="1" applyAlignment="1">
      <alignment horizontal="left" vertical="justify"/>
    </xf>
    <xf numFmtId="0" fontId="2" fillId="0" borderId="24" xfId="0" applyFont="1" applyFill="1" applyBorder="1" applyAlignment="1">
      <alignment horizontal="justify" vertical="justify"/>
    </xf>
    <xf numFmtId="0" fontId="2" fillId="0" borderId="20" xfId="0" quotePrefix="1" applyFont="1" applyFill="1" applyBorder="1" applyAlignment="1">
      <alignment horizontal="center" vertical="justify"/>
    </xf>
    <xf numFmtId="0" fontId="2" fillId="0" borderId="45" xfId="0" quotePrefix="1" applyFont="1" applyFill="1" applyBorder="1" applyAlignment="1">
      <alignment horizontal="center" vertical="justify"/>
    </xf>
    <xf numFmtId="0" fontId="2" fillId="0" borderId="45" xfId="0" applyFont="1" applyFill="1" applyBorder="1" applyAlignment="1">
      <alignment horizontal="center" vertical="justify"/>
    </xf>
    <xf numFmtId="0" fontId="2" fillId="0" borderId="44" xfId="0" quotePrefix="1" applyFont="1" applyFill="1" applyBorder="1" applyAlignment="1">
      <alignment horizontal="center" vertical="justify"/>
    </xf>
    <xf numFmtId="0" fontId="2" fillId="0" borderId="24" xfId="0" applyFont="1" applyFill="1" applyBorder="1" applyAlignment="1">
      <alignment vertical="top" wrapText="1"/>
    </xf>
    <xf numFmtId="0" fontId="3" fillId="0" borderId="26" xfId="0" applyFont="1" applyFill="1" applyBorder="1" applyAlignment="1">
      <alignment horizontal="left" vertical="justify"/>
    </xf>
    <xf numFmtId="0" fontId="3" fillId="0" borderId="40" xfId="0" applyFont="1" applyFill="1" applyBorder="1" applyAlignment="1">
      <alignment vertical="justify"/>
    </xf>
    <xf numFmtId="0" fontId="2" fillId="0" borderId="50" xfId="0" quotePrefix="1" applyFont="1" applyFill="1" applyBorder="1" applyAlignment="1">
      <alignment horizontal="center" vertical="justify"/>
    </xf>
    <xf numFmtId="0" fontId="2" fillId="0" borderId="51" xfId="0" quotePrefix="1" applyFont="1" applyFill="1" applyBorder="1" applyAlignment="1">
      <alignment horizontal="center" vertical="justify"/>
    </xf>
    <xf numFmtId="0" fontId="2" fillId="0" borderId="51" xfId="0" applyFont="1" applyFill="1" applyBorder="1" applyAlignment="1">
      <alignment horizontal="center" vertical="justify"/>
    </xf>
    <xf numFmtId="0" fontId="2" fillId="0" borderId="52" xfId="0" quotePrefix="1" applyFont="1" applyFill="1" applyBorder="1" applyAlignment="1">
      <alignment horizontal="center" vertical="justify"/>
    </xf>
    <xf numFmtId="0" fontId="2" fillId="0" borderId="53" xfId="0" quotePrefix="1" applyFont="1" applyFill="1" applyBorder="1" applyAlignment="1">
      <alignment horizontal="center" vertical="justify"/>
    </xf>
    <xf numFmtId="0" fontId="3" fillId="0" borderId="24" xfId="0" quotePrefix="1" applyFont="1" applyFill="1" applyBorder="1" applyAlignment="1">
      <alignment vertical="justify"/>
    </xf>
    <xf numFmtId="167" fontId="3" fillId="0" borderId="20" xfId="1" applyNumberFormat="1" applyFont="1" applyFill="1" applyBorder="1"/>
    <xf numFmtId="167" fontId="3" fillId="0" borderId="45" xfId="1" applyNumberFormat="1" applyFont="1" applyFill="1" applyBorder="1"/>
    <xf numFmtId="167" fontId="3" fillId="0" borderId="44" xfId="1" applyNumberFormat="1" applyFont="1" applyFill="1" applyBorder="1"/>
    <xf numFmtId="167" fontId="3" fillId="0" borderId="13" xfId="1" applyNumberFormat="1" applyFont="1" applyFill="1" applyBorder="1"/>
    <xf numFmtId="167" fontId="2" fillId="0" borderId="20" xfId="1" applyNumberFormat="1" applyFont="1" applyFill="1" applyBorder="1"/>
    <xf numFmtId="167" fontId="2" fillId="0" borderId="13" xfId="1" applyNumberFormat="1" applyFont="1" applyFill="1" applyBorder="1"/>
    <xf numFmtId="167" fontId="3" fillId="0" borderId="50" xfId="1" quotePrefix="1" applyNumberFormat="1" applyFont="1" applyFill="1" applyBorder="1" applyAlignment="1">
      <alignment horizontal="right" vertical="justify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wrapText="1"/>
    </xf>
    <xf numFmtId="0" fontId="2" fillId="0" borderId="32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35" xfId="0" applyFont="1" applyFill="1" applyBorder="1"/>
    <xf numFmtId="0" fontId="2" fillId="0" borderId="12" xfId="0" applyFont="1" applyFill="1" applyBorder="1"/>
    <xf numFmtId="0" fontId="2" fillId="0" borderId="24" xfId="0" applyFont="1" applyFill="1" applyBorder="1" applyAlignment="1">
      <alignment horizontal="center"/>
    </xf>
    <xf numFmtId="0" fontId="3" fillId="0" borderId="26" xfId="0" applyFont="1" applyFill="1" applyBorder="1"/>
    <xf numFmtId="2" fontId="3" fillId="0" borderId="54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2" fillId="0" borderId="3" xfId="0" applyFont="1" applyBorder="1"/>
    <xf numFmtId="2" fontId="2" fillId="0" borderId="55" xfId="0" applyNumberFormat="1" applyFont="1" applyFill="1" applyBorder="1"/>
    <xf numFmtId="2" fontId="2" fillId="0" borderId="56" xfId="0" applyNumberFormat="1" applyFont="1" applyFill="1" applyBorder="1"/>
    <xf numFmtId="0" fontId="2" fillId="0" borderId="57" xfId="0" applyFont="1" applyFill="1" applyBorder="1" applyAlignment="1">
      <alignment horizontal="right" vertical="justify" wrapText="1"/>
    </xf>
    <xf numFmtId="0" fontId="2" fillId="0" borderId="43" xfId="0" applyFont="1" applyFill="1" applyBorder="1" applyAlignment="1">
      <alignment horizontal="left" vertical="justify" wrapText="1"/>
    </xf>
    <xf numFmtId="2" fontId="3" fillId="0" borderId="55" xfId="0" applyNumberFormat="1" applyFont="1" applyFill="1" applyBorder="1"/>
    <xf numFmtId="0" fontId="3" fillId="0" borderId="58" xfId="0" applyFont="1" applyFill="1" applyBorder="1"/>
    <xf numFmtId="0" fontId="2" fillId="0" borderId="58" xfId="0" applyFont="1" applyFill="1" applyBorder="1"/>
    <xf numFmtId="2" fontId="2" fillId="0" borderId="59" xfId="0" applyNumberFormat="1" applyFont="1" applyFill="1" applyBorder="1"/>
    <xf numFmtId="0" fontId="2" fillId="0" borderId="60" xfId="0" applyFont="1" applyFill="1" applyBorder="1" applyAlignment="1">
      <alignment horizontal="left"/>
    </xf>
    <xf numFmtId="2" fontId="3" fillId="0" borderId="55" xfId="0" applyNumberFormat="1" applyFont="1" applyFill="1" applyBorder="1" applyAlignment="1">
      <alignment vertical="top"/>
    </xf>
    <xf numFmtId="0" fontId="3" fillId="0" borderId="58" xfId="0" applyFont="1" applyFill="1" applyBorder="1" applyAlignment="1">
      <alignment vertical="justify" wrapText="1"/>
    </xf>
    <xf numFmtId="0" fontId="2" fillId="0" borderId="55" xfId="0" quotePrefix="1" applyFont="1" applyFill="1" applyBorder="1" applyAlignment="1">
      <alignment horizontal="left"/>
    </xf>
    <xf numFmtId="2" fontId="2" fillId="0" borderId="55" xfId="0" quotePrefix="1" applyNumberFormat="1" applyFont="1" applyFill="1" applyBorder="1"/>
    <xf numFmtId="0" fontId="2" fillId="0" borderId="58" xfId="0" applyFont="1" applyFill="1" applyBorder="1" applyAlignment="1">
      <alignment vertical="justify" wrapText="1"/>
    </xf>
    <xf numFmtId="168" fontId="2" fillId="0" borderId="55" xfId="0" quotePrefix="1" applyNumberFormat="1" applyFont="1" applyFill="1" applyBorder="1" applyAlignment="1">
      <alignment horizontal="left"/>
    </xf>
    <xf numFmtId="2" fontId="2" fillId="0" borderId="61" xfId="0" quotePrefix="1" applyNumberFormat="1" applyFont="1" applyFill="1" applyBorder="1"/>
    <xf numFmtId="0" fontId="2" fillId="0" borderId="62" xfId="0" applyFont="1" applyFill="1" applyBorder="1"/>
    <xf numFmtId="0" fontId="2" fillId="0" borderId="63" xfId="0" applyFont="1" applyFill="1" applyBorder="1"/>
    <xf numFmtId="0" fontId="2" fillId="0" borderId="23" xfId="0" applyFont="1" applyFill="1" applyBorder="1" applyAlignment="1">
      <alignment horizontal="center" wrapText="1"/>
    </xf>
    <xf numFmtId="15" fontId="3" fillId="0" borderId="24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vertical="center" wrapText="1"/>
    </xf>
    <xf numFmtId="0" fontId="0" fillId="0" borderId="1" xfId="0" applyBorder="1"/>
    <xf numFmtId="0" fontId="3" fillId="0" borderId="64" xfId="0" applyFont="1" applyFill="1" applyBorder="1"/>
    <xf numFmtId="0" fontId="2" fillId="0" borderId="2" xfId="0" quotePrefix="1" applyFont="1" applyFill="1" applyBorder="1" applyAlignment="1">
      <alignment horizontal="center"/>
    </xf>
    <xf numFmtId="165" fontId="3" fillId="0" borderId="65" xfId="0" applyNumberFormat="1" applyFont="1" applyFill="1" applyBorder="1"/>
    <xf numFmtId="0" fontId="0" fillId="0" borderId="4" xfId="0" applyBorder="1"/>
    <xf numFmtId="0" fontId="0" fillId="0" borderId="25" xfId="0" applyBorder="1"/>
    <xf numFmtId="0" fontId="2" fillId="0" borderId="9" xfId="0" applyFont="1" applyFill="1" applyBorder="1"/>
    <xf numFmtId="0" fontId="2" fillId="0" borderId="0" xfId="0" applyFont="1" applyFill="1" applyBorder="1" applyAlignment="1">
      <alignment horizontal="center" vertical="justify"/>
    </xf>
    <xf numFmtId="4" fontId="2" fillId="0" borderId="23" xfId="0" applyNumberFormat="1" applyFont="1" applyFill="1" applyBorder="1"/>
    <xf numFmtId="167" fontId="2" fillId="0" borderId="23" xfId="0" applyNumberFormat="1" applyFont="1" applyFill="1" applyBorder="1"/>
    <xf numFmtId="0" fontId="3" fillId="2" borderId="24" xfId="0" applyFont="1" applyFill="1" applyBorder="1" applyAlignment="1">
      <alignment horizontal="left"/>
    </xf>
    <xf numFmtId="3" fontId="3" fillId="0" borderId="23" xfId="0" applyNumberFormat="1" applyFont="1" applyFill="1" applyBorder="1"/>
    <xf numFmtId="3" fontId="2" fillId="0" borderId="23" xfId="0" applyNumberFormat="1" applyFont="1" applyFill="1" applyBorder="1"/>
    <xf numFmtId="3" fontId="2" fillId="0" borderId="5" xfId="3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right"/>
    </xf>
    <xf numFmtId="3" fontId="3" fillId="0" borderId="28" xfId="0" applyNumberFormat="1" applyFont="1" applyFill="1" applyBorder="1"/>
    <xf numFmtId="0" fontId="2" fillId="0" borderId="9" xfId="0" applyFont="1" applyFill="1" applyBorder="1"/>
    <xf numFmtId="166" fontId="2" fillId="0" borderId="27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left"/>
    </xf>
    <xf numFmtId="0" fontId="2" fillId="0" borderId="7" xfId="0" quotePrefix="1" applyFont="1" applyFill="1" applyBorder="1" applyAlignment="1">
      <alignment horizontal="left"/>
    </xf>
    <xf numFmtId="0" fontId="2" fillId="0" borderId="40" xfId="0" applyFont="1" applyFill="1" applyBorder="1" applyAlignment="1">
      <alignment horizontal="left"/>
    </xf>
    <xf numFmtId="0" fontId="2" fillId="0" borderId="26" xfId="0" quotePrefix="1" applyFont="1" applyFill="1" applyBorder="1" applyAlignment="1">
      <alignment horizontal="center"/>
    </xf>
    <xf numFmtId="165" fontId="2" fillId="0" borderId="27" xfId="0" applyNumberFormat="1" applyFont="1" applyFill="1" applyBorder="1" applyAlignment="1">
      <alignment horizontal="right"/>
    </xf>
    <xf numFmtId="169" fontId="3" fillId="0" borderId="20" xfId="1" applyNumberFormat="1" applyFont="1" applyFill="1" applyBorder="1"/>
    <xf numFmtId="169" fontId="3" fillId="0" borderId="50" xfId="1" quotePrefix="1" applyNumberFormat="1" applyFont="1" applyFill="1" applyBorder="1" applyAlignment="1">
      <alignment horizontal="right" vertical="justify"/>
    </xf>
    <xf numFmtId="165" fontId="2" fillId="0" borderId="13" xfId="0" applyNumberFormat="1" applyFont="1" applyFill="1" applyBorder="1" applyAlignment="1">
      <alignment horizontal="right"/>
    </xf>
    <xf numFmtId="37" fontId="2" fillId="0" borderId="23" xfId="0" applyNumberFormat="1" applyFont="1" applyFill="1" applyBorder="1"/>
    <xf numFmtId="37" fontId="3" fillId="0" borderId="23" xfId="0" applyNumberFormat="1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justify"/>
    </xf>
    <xf numFmtId="0" fontId="2" fillId="0" borderId="9" xfId="0" applyFont="1" applyFill="1" applyBorder="1"/>
    <xf numFmtId="0" fontId="2" fillId="0" borderId="33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0" xfId="0" applyFont="1" applyFill="1" applyBorder="1" applyAlignment="1"/>
    <xf numFmtId="0" fontId="2" fillId="0" borderId="5" xfId="0" applyFont="1" applyFill="1" applyBorder="1" applyAlignment="1"/>
    <xf numFmtId="0" fontId="2" fillId="0" borderId="41" xfId="0" applyFont="1" applyFill="1" applyBorder="1" applyAlignment="1">
      <alignment horizontal="center" wrapText="1"/>
    </xf>
    <xf numFmtId="0" fontId="2" fillId="0" borderId="42" xfId="0" applyFont="1" applyFill="1" applyBorder="1" applyAlignment="1">
      <alignment horizontal="center" wrapText="1"/>
    </xf>
    <xf numFmtId="0" fontId="2" fillId="0" borderId="4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</cellXfs>
  <cellStyles count="4">
    <cellStyle name="Comma" xfId="1" builtinId="3"/>
    <cellStyle name="Normal" xfId="0" builtinId="0"/>
    <cellStyle name="Normal 2" xfId="2"/>
    <cellStyle name="Normal 32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55"/>
  <sheetViews>
    <sheetView showGridLines="0" zoomScale="80" zoomScaleNormal="80" workbookViewId="0">
      <selection activeCell="A33" sqref="A33"/>
    </sheetView>
  </sheetViews>
  <sheetFormatPr defaultColWidth="9.33203125" defaultRowHeight="14.4" x14ac:dyDescent="0.3"/>
  <cols>
    <col min="2" max="2" width="4.6640625" bestFit="1" customWidth="1"/>
    <col min="3" max="3" width="64.88671875" bestFit="1" customWidth="1"/>
    <col min="4" max="4" width="5.44140625" bestFit="1" customWidth="1"/>
    <col min="5" max="5" width="11" bestFit="1" customWidth="1"/>
    <col min="6" max="6" width="10.5546875" bestFit="1" customWidth="1"/>
    <col min="7" max="7" width="11.33203125" bestFit="1" customWidth="1"/>
    <col min="8" max="8" width="10.33203125" bestFit="1" customWidth="1"/>
    <col min="9" max="9" width="12.44140625" bestFit="1" customWidth="1"/>
    <col min="10" max="10" width="10.33203125" bestFit="1" customWidth="1"/>
    <col min="13" max="13" width="5.5546875" bestFit="1" customWidth="1"/>
    <col min="14" max="14" width="69.6640625" bestFit="1" customWidth="1"/>
    <col min="15" max="15" width="5.44140625" bestFit="1" customWidth="1"/>
    <col min="16" max="16" width="11" bestFit="1" customWidth="1"/>
    <col min="17" max="17" width="10.5546875" bestFit="1" customWidth="1"/>
    <col min="18" max="18" width="11" bestFit="1" customWidth="1"/>
    <col min="19" max="19" width="10.33203125" bestFit="1" customWidth="1"/>
    <col min="20" max="20" width="12.44140625" bestFit="1" customWidth="1"/>
    <col min="21" max="21" width="10.33203125" bestFit="1" customWidth="1"/>
  </cols>
  <sheetData>
    <row r="1" spans="1:21" x14ac:dyDescent="0.3">
      <c r="A1" s="1"/>
      <c r="B1" s="2"/>
      <c r="C1" s="2"/>
      <c r="D1" s="2"/>
      <c r="E1" s="2"/>
      <c r="F1" s="3"/>
      <c r="G1" s="2"/>
      <c r="H1" s="2"/>
      <c r="I1" s="2"/>
      <c r="J1" s="4"/>
      <c r="L1" s="1"/>
      <c r="M1" s="2"/>
      <c r="N1" s="2"/>
      <c r="O1" s="60"/>
      <c r="P1" s="2"/>
      <c r="Q1" s="3"/>
      <c r="R1" s="2"/>
      <c r="S1" s="2"/>
      <c r="T1" s="2"/>
      <c r="U1" s="4"/>
    </row>
    <row r="2" spans="1:21" x14ac:dyDescent="0.3">
      <c r="A2" s="5"/>
      <c r="B2" s="260" t="s">
        <v>517</v>
      </c>
      <c r="C2" s="260"/>
      <c r="D2" s="260"/>
      <c r="E2" s="260"/>
      <c r="F2" s="260"/>
      <c r="G2" s="260"/>
      <c r="H2" s="260"/>
      <c r="I2" s="260"/>
      <c r="J2" s="261"/>
      <c r="L2" s="5"/>
      <c r="M2" s="260" t="s">
        <v>517</v>
      </c>
      <c r="N2" s="260"/>
      <c r="O2" s="260"/>
      <c r="P2" s="260"/>
      <c r="Q2" s="260"/>
      <c r="R2" s="260"/>
      <c r="S2" s="260"/>
      <c r="T2" s="260"/>
      <c r="U2" s="261"/>
    </row>
    <row r="3" spans="1:21" x14ac:dyDescent="0.3">
      <c r="A3" s="5"/>
      <c r="B3" s="6"/>
      <c r="C3" s="6"/>
      <c r="D3" s="6"/>
      <c r="E3" s="6"/>
      <c r="F3" s="6"/>
      <c r="G3" s="7"/>
      <c r="H3" s="7"/>
      <c r="I3" s="7"/>
      <c r="J3" s="8"/>
      <c r="L3" s="5"/>
      <c r="M3" s="6"/>
      <c r="N3" s="6"/>
      <c r="O3" s="234"/>
      <c r="P3" s="6"/>
      <c r="Q3" s="6"/>
      <c r="R3" s="7"/>
      <c r="S3" s="7"/>
      <c r="T3" s="7"/>
      <c r="U3" s="8"/>
    </row>
    <row r="4" spans="1:21" x14ac:dyDescent="0.3">
      <c r="A4" s="9"/>
      <c r="B4" s="233"/>
      <c r="C4" s="233"/>
      <c r="D4" s="11"/>
      <c r="E4" s="262" t="s">
        <v>0</v>
      </c>
      <c r="F4" s="263"/>
      <c r="G4" s="263"/>
      <c r="H4" s="263"/>
      <c r="I4" s="263"/>
      <c r="J4" s="264"/>
      <c r="L4" s="9"/>
      <c r="M4" s="233"/>
      <c r="N4" s="233"/>
      <c r="O4" s="62"/>
      <c r="P4" s="262" t="s">
        <v>0</v>
      </c>
      <c r="Q4" s="263"/>
      <c r="R4" s="263"/>
      <c r="S4" s="263"/>
      <c r="T4" s="263"/>
      <c r="U4" s="264"/>
    </row>
    <row r="5" spans="1:21" x14ac:dyDescent="0.3">
      <c r="A5" s="5"/>
      <c r="B5" s="6"/>
      <c r="C5" s="6"/>
      <c r="D5" s="12"/>
      <c r="E5" s="265"/>
      <c r="F5" s="266"/>
      <c r="G5" s="266"/>
      <c r="H5" s="266"/>
      <c r="I5" s="266"/>
      <c r="J5" s="267"/>
      <c r="L5" s="5"/>
      <c r="M5" s="6"/>
      <c r="N5" s="6"/>
      <c r="O5" s="63"/>
      <c r="P5" s="265"/>
      <c r="Q5" s="266"/>
      <c r="R5" s="266"/>
      <c r="S5" s="266"/>
      <c r="T5" s="266"/>
      <c r="U5" s="267"/>
    </row>
    <row r="6" spans="1:21" x14ac:dyDescent="0.3">
      <c r="A6" s="5"/>
      <c r="B6" s="6"/>
      <c r="C6" s="6"/>
      <c r="D6" s="12"/>
      <c r="E6" s="13"/>
      <c r="F6" s="14" t="s">
        <v>1</v>
      </c>
      <c r="G6" s="15"/>
      <c r="H6" s="16"/>
      <c r="I6" s="14" t="s">
        <v>2</v>
      </c>
      <c r="J6" s="17"/>
      <c r="L6" s="5"/>
      <c r="M6" s="6"/>
      <c r="N6" s="6"/>
      <c r="O6" s="63"/>
      <c r="P6" s="13"/>
      <c r="Q6" s="14" t="s">
        <v>1</v>
      </c>
      <c r="R6" s="15"/>
      <c r="S6" s="16"/>
      <c r="T6" s="14" t="s">
        <v>2</v>
      </c>
      <c r="U6" s="17"/>
    </row>
    <row r="7" spans="1:21" x14ac:dyDescent="0.3">
      <c r="A7" s="5"/>
      <c r="B7" s="6"/>
      <c r="C7" s="18" t="s">
        <v>3</v>
      </c>
      <c r="D7" s="19" t="s">
        <v>4</v>
      </c>
      <c r="E7" s="20"/>
      <c r="F7" s="21" t="s">
        <v>523</v>
      </c>
      <c r="G7" s="22"/>
      <c r="H7" s="21"/>
      <c r="I7" s="21" t="s">
        <v>494</v>
      </c>
      <c r="J7" s="23"/>
      <c r="L7" s="5"/>
      <c r="M7" s="6"/>
      <c r="N7" s="28" t="s">
        <v>89</v>
      </c>
      <c r="O7" s="63" t="s">
        <v>4</v>
      </c>
      <c r="P7" s="20"/>
      <c r="Q7" s="21" t="s">
        <v>523</v>
      </c>
      <c r="R7" s="64"/>
      <c r="S7" s="21"/>
      <c r="T7" s="21" t="s">
        <v>494</v>
      </c>
      <c r="U7" s="23"/>
    </row>
    <row r="8" spans="1:21" x14ac:dyDescent="0.3">
      <c r="A8" s="5"/>
      <c r="B8" s="7"/>
      <c r="C8" s="24"/>
      <c r="D8" s="19"/>
      <c r="E8" s="25" t="s">
        <v>5</v>
      </c>
      <c r="F8" s="26" t="s">
        <v>6</v>
      </c>
      <c r="G8" s="26" t="s">
        <v>7</v>
      </c>
      <c r="H8" s="26" t="s">
        <v>5</v>
      </c>
      <c r="I8" s="26" t="s">
        <v>6</v>
      </c>
      <c r="J8" s="27" t="s">
        <v>7</v>
      </c>
      <c r="L8" s="5"/>
      <c r="M8" s="6"/>
      <c r="N8" s="6"/>
      <c r="O8" s="63"/>
      <c r="P8" s="65" t="s">
        <v>5</v>
      </c>
      <c r="Q8" s="66" t="s">
        <v>6</v>
      </c>
      <c r="R8" s="66" t="s">
        <v>7</v>
      </c>
      <c r="S8" s="66" t="s">
        <v>5</v>
      </c>
      <c r="T8" s="66" t="s">
        <v>6</v>
      </c>
      <c r="U8" s="67" t="s">
        <v>7</v>
      </c>
    </row>
    <row r="9" spans="1:21" x14ac:dyDescent="0.3">
      <c r="A9" s="231"/>
      <c r="B9" s="28" t="s">
        <v>8</v>
      </c>
      <c r="C9" s="28" t="s">
        <v>9</v>
      </c>
      <c r="D9" s="29"/>
      <c r="E9" s="30">
        <f t="shared" ref="E9:J9" si="0">+E10+E15+E19+E23</f>
        <v>1400487</v>
      </c>
      <c r="F9" s="30">
        <f t="shared" si="0"/>
        <v>3465407</v>
      </c>
      <c r="G9" s="30">
        <f t="shared" si="0"/>
        <v>4865894</v>
      </c>
      <c r="H9" s="30">
        <f t="shared" si="0"/>
        <v>307709</v>
      </c>
      <c r="I9" s="30">
        <f t="shared" si="0"/>
        <v>1642769</v>
      </c>
      <c r="J9" s="30">
        <f t="shared" si="0"/>
        <v>1950478</v>
      </c>
      <c r="L9" s="231"/>
      <c r="M9" s="68" t="s">
        <v>8</v>
      </c>
      <c r="N9" s="68" t="s">
        <v>90</v>
      </c>
      <c r="O9" s="69">
        <v>1</v>
      </c>
      <c r="P9" s="30">
        <v>5332642</v>
      </c>
      <c r="Q9" s="30">
        <v>6344661</v>
      </c>
      <c r="R9" s="31">
        <v>11677303</v>
      </c>
      <c r="S9" s="30">
        <v>2746761</v>
      </c>
      <c r="T9" s="30">
        <v>3205868</v>
      </c>
      <c r="U9" s="31">
        <v>5952629</v>
      </c>
    </row>
    <row r="10" spans="1:21" x14ac:dyDescent="0.3">
      <c r="A10" s="231"/>
      <c r="B10" s="33" t="s">
        <v>10</v>
      </c>
      <c r="C10" s="28" t="s">
        <v>11</v>
      </c>
      <c r="D10" s="34"/>
      <c r="E10" s="35">
        <f t="shared" ref="E10:J10" si="1">+E11+E12+E13-E14</f>
        <v>259407</v>
      </c>
      <c r="F10" s="35">
        <f t="shared" si="1"/>
        <v>2917315</v>
      </c>
      <c r="G10" s="35">
        <f t="shared" si="1"/>
        <v>3176722</v>
      </c>
      <c r="H10" s="35">
        <f t="shared" si="1"/>
        <v>75841</v>
      </c>
      <c r="I10" s="35">
        <f t="shared" si="1"/>
        <v>870291</v>
      </c>
      <c r="J10" s="35">
        <f t="shared" si="1"/>
        <v>946132</v>
      </c>
      <c r="L10" s="231"/>
      <c r="M10" s="70" t="s">
        <v>37</v>
      </c>
      <c r="N10" s="71" t="s">
        <v>91</v>
      </c>
      <c r="O10" s="34">
        <v>2</v>
      </c>
      <c r="P10" s="35">
        <v>21889</v>
      </c>
      <c r="Q10" s="35">
        <v>926868</v>
      </c>
      <c r="R10" s="36">
        <v>948757</v>
      </c>
      <c r="S10" s="35">
        <v>0</v>
      </c>
      <c r="T10" s="35">
        <v>864292</v>
      </c>
      <c r="U10" s="36">
        <v>864292</v>
      </c>
    </row>
    <row r="11" spans="1:21" x14ac:dyDescent="0.3">
      <c r="A11" s="231"/>
      <c r="B11" s="37" t="s">
        <v>12</v>
      </c>
      <c r="C11" s="6" t="s">
        <v>13</v>
      </c>
      <c r="D11" s="34">
        <v>1</v>
      </c>
      <c r="E11" s="38">
        <v>255369</v>
      </c>
      <c r="F11" s="38">
        <v>2011728</v>
      </c>
      <c r="G11" s="39">
        <v>2267097</v>
      </c>
      <c r="H11" s="38">
        <v>75593</v>
      </c>
      <c r="I11" s="38">
        <v>708482</v>
      </c>
      <c r="J11" s="39">
        <v>784075</v>
      </c>
      <c r="L11" s="231"/>
      <c r="M11" s="70" t="s">
        <v>48</v>
      </c>
      <c r="N11" s="71" t="s">
        <v>92</v>
      </c>
      <c r="O11" s="34"/>
      <c r="P11" s="35">
        <v>1069349</v>
      </c>
      <c r="Q11" s="35">
        <v>0</v>
      </c>
      <c r="R11" s="36">
        <v>1069349</v>
      </c>
      <c r="S11" s="35">
        <v>0</v>
      </c>
      <c r="T11" s="35">
        <v>0</v>
      </c>
      <c r="U11" s="36">
        <v>0</v>
      </c>
    </row>
    <row r="12" spans="1:21" x14ac:dyDescent="0.3">
      <c r="A12" s="231"/>
      <c r="B12" s="37" t="s">
        <v>14</v>
      </c>
      <c r="C12" s="40" t="s">
        <v>15</v>
      </c>
      <c r="D12" s="34">
        <v>2</v>
      </c>
      <c r="E12" s="38">
        <v>4130</v>
      </c>
      <c r="F12" s="38">
        <v>906712</v>
      </c>
      <c r="G12" s="39">
        <v>910842</v>
      </c>
      <c r="H12" s="38">
        <v>248</v>
      </c>
      <c r="I12" s="38">
        <v>161809</v>
      </c>
      <c r="J12" s="39">
        <v>162057</v>
      </c>
      <c r="L12" s="231"/>
      <c r="M12" s="33" t="s">
        <v>54</v>
      </c>
      <c r="N12" s="45" t="s">
        <v>93</v>
      </c>
      <c r="O12" s="72"/>
      <c r="P12" s="35">
        <v>3028652</v>
      </c>
      <c r="Q12" s="35">
        <v>0</v>
      </c>
      <c r="R12" s="36">
        <v>3028652</v>
      </c>
      <c r="S12" s="35">
        <v>0</v>
      </c>
      <c r="T12" s="35">
        <v>0</v>
      </c>
      <c r="U12" s="36">
        <v>0</v>
      </c>
    </row>
    <row r="13" spans="1:21" x14ac:dyDescent="0.3">
      <c r="A13" s="231"/>
      <c r="B13" s="37" t="s">
        <v>16</v>
      </c>
      <c r="C13" s="40" t="s">
        <v>17</v>
      </c>
      <c r="D13" s="41"/>
      <c r="E13" s="38">
        <v>0</v>
      </c>
      <c r="F13" s="38">
        <v>0</v>
      </c>
      <c r="G13" s="39">
        <v>0</v>
      </c>
      <c r="H13" s="38">
        <v>0</v>
      </c>
      <c r="I13" s="38">
        <v>0</v>
      </c>
      <c r="J13" s="39">
        <v>0</v>
      </c>
      <c r="L13" s="231"/>
      <c r="M13" s="33" t="s">
        <v>72</v>
      </c>
      <c r="N13" s="45" t="s">
        <v>94</v>
      </c>
      <c r="O13" s="73"/>
      <c r="P13" s="35">
        <v>0</v>
      </c>
      <c r="Q13" s="35">
        <v>0</v>
      </c>
      <c r="R13" s="36">
        <v>0</v>
      </c>
      <c r="S13" s="35">
        <v>0</v>
      </c>
      <c r="T13" s="35">
        <v>0</v>
      </c>
      <c r="U13" s="36">
        <v>0</v>
      </c>
    </row>
    <row r="14" spans="1:21" x14ac:dyDescent="0.3">
      <c r="A14" s="231"/>
      <c r="B14" s="37" t="s">
        <v>404</v>
      </c>
      <c r="C14" s="40" t="s">
        <v>493</v>
      </c>
      <c r="D14" s="41"/>
      <c r="E14" s="38">
        <v>92</v>
      </c>
      <c r="F14" s="38">
        <v>1125</v>
      </c>
      <c r="G14" s="39">
        <v>1217</v>
      </c>
      <c r="H14" s="38">
        <v>0</v>
      </c>
      <c r="I14" s="38">
        <v>0</v>
      </c>
      <c r="J14" s="39">
        <v>0</v>
      </c>
      <c r="L14" s="231"/>
      <c r="M14" s="28" t="s">
        <v>74</v>
      </c>
      <c r="N14" s="28" t="s">
        <v>95</v>
      </c>
      <c r="O14" s="73"/>
      <c r="P14" s="35">
        <f t="shared" ref="P14:U14" si="2">+P15+P16</f>
        <v>43279</v>
      </c>
      <c r="Q14" s="35">
        <f t="shared" si="2"/>
        <v>7</v>
      </c>
      <c r="R14" s="35">
        <f t="shared" si="2"/>
        <v>43286</v>
      </c>
      <c r="S14" s="35">
        <f t="shared" si="2"/>
        <v>34</v>
      </c>
      <c r="T14" s="35">
        <f t="shared" si="2"/>
        <v>5857</v>
      </c>
      <c r="U14" s="35">
        <f t="shared" si="2"/>
        <v>5891</v>
      </c>
    </row>
    <row r="15" spans="1:21" x14ac:dyDescent="0.3">
      <c r="A15" s="231"/>
      <c r="B15" s="33" t="s">
        <v>18</v>
      </c>
      <c r="C15" s="28" t="s">
        <v>19</v>
      </c>
      <c r="D15" s="41"/>
      <c r="E15" s="35">
        <f t="shared" ref="E15:J15" si="3">+E16+E17+E18</f>
        <v>216844</v>
      </c>
      <c r="F15" s="35">
        <f t="shared" si="3"/>
        <v>306207</v>
      </c>
      <c r="G15" s="35">
        <f t="shared" si="3"/>
        <v>523051</v>
      </c>
      <c r="H15" s="35">
        <f t="shared" si="3"/>
        <v>223799</v>
      </c>
      <c r="I15" s="35">
        <f t="shared" si="3"/>
        <v>772478</v>
      </c>
      <c r="J15" s="35">
        <f t="shared" si="3"/>
        <v>996277</v>
      </c>
      <c r="L15" s="231"/>
      <c r="M15" s="74" t="s">
        <v>76</v>
      </c>
      <c r="N15" s="6" t="s">
        <v>96</v>
      </c>
      <c r="O15" s="72">
        <v>3</v>
      </c>
      <c r="P15" s="38">
        <v>43279</v>
      </c>
      <c r="Q15" s="38">
        <v>7</v>
      </c>
      <c r="R15" s="39">
        <v>43286</v>
      </c>
      <c r="S15" s="38">
        <v>34</v>
      </c>
      <c r="T15" s="38">
        <v>5857</v>
      </c>
      <c r="U15" s="39">
        <v>5891</v>
      </c>
    </row>
    <row r="16" spans="1:21" x14ac:dyDescent="0.3">
      <c r="A16" s="231"/>
      <c r="B16" s="42" t="s">
        <v>20</v>
      </c>
      <c r="C16" s="43" t="s">
        <v>21</v>
      </c>
      <c r="D16" s="19"/>
      <c r="E16" s="38">
        <v>216844</v>
      </c>
      <c r="F16" s="38">
        <v>306207</v>
      </c>
      <c r="G16" s="39">
        <v>523051</v>
      </c>
      <c r="H16" s="38">
        <v>223799</v>
      </c>
      <c r="I16" s="38">
        <v>772478</v>
      </c>
      <c r="J16" s="39">
        <v>996277</v>
      </c>
      <c r="L16" s="231"/>
      <c r="M16" s="74" t="s">
        <v>78</v>
      </c>
      <c r="N16" s="6" t="s">
        <v>97</v>
      </c>
      <c r="O16" s="72">
        <v>5</v>
      </c>
      <c r="P16" s="38">
        <v>0</v>
      </c>
      <c r="Q16" s="38">
        <v>0</v>
      </c>
      <c r="R16" s="39">
        <v>0</v>
      </c>
      <c r="S16" s="38">
        <v>0</v>
      </c>
      <c r="T16" s="38">
        <v>0</v>
      </c>
      <c r="U16" s="39">
        <v>0</v>
      </c>
    </row>
    <row r="17" spans="1:21" x14ac:dyDescent="0.3">
      <c r="A17" s="231"/>
      <c r="B17" s="42" t="s">
        <v>22</v>
      </c>
      <c r="C17" s="6" t="s">
        <v>23</v>
      </c>
      <c r="D17" s="19"/>
      <c r="E17" s="38">
        <v>0</v>
      </c>
      <c r="F17" s="38">
        <v>0</v>
      </c>
      <c r="G17" s="39">
        <v>0</v>
      </c>
      <c r="H17" s="38">
        <v>0</v>
      </c>
      <c r="I17" s="38">
        <v>0</v>
      </c>
      <c r="J17" s="39">
        <v>0</v>
      </c>
      <c r="L17" s="231"/>
      <c r="M17" s="28" t="s">
        <v>80</v>
      </c>
      <c r="N17" s="45" t="s">
        <v>98</v>
      </c>
      <c r="O17" s="72">
        <v>4</v>
      </c>
      <c r="P17" s="35">
        <v>119338</v>
      </c>
      <c r="Q17" s="35">
        <v>0</v>
      </c>
      <c r="R17" s="36">
        <v>119338</v>
      </c>
      <c r="S17" s="35">
        <v>30567</v>
      </c>
      <c r="T17" s="35">
        <v>0</v>
      </c>
      <c r="U17" s="36">
        <v>30567</v>
      </c>
    </row>
    <row r="18" spans="1:21" x14ac:dyDescent="0.3">
      <c r="A18" s="231"/>
      <c r="B18" s="42" t="s">
        <v>24</v>
      </c>
      <c r="C18" s="6" t="s">
        <v>25</v>
      </c>
      <c r="D18" s="19"/>
      <c r="E18" s="38">
        <v>0</v>
      </c>
      <c r="F18" s="38">
        <v>0</v>
      </c>
      <c r="G18" s="39">
        <v>0</v>
      </c>
      <c r="H18" s="38">
        <v>0</v>
      </c>
      <c r="I18" s="38">
        <v>0</v>
      </c>
      <c r="J18" s="39">
        <v>0</v>
      </c>
      <c r="L18" s="231"/>
      <c r="M18" s="28" t="s">
        <v>99</v>
      </c>
      <c r="N18" s="45" t="s">
        <v>100</v>
      </c>
      <c r="O18" s="72">
        <v>6</v>
      </c>
      <c r="P18" s="35">
        <f t="shared" ref="P18:U18" si="4">+P19+P20+P21+P22+P23</f>
        <v>48188</v>
      </c>
      <c r="Q18" s="35">
        <f t="shared" si="4"/>
        <v>46035</v>
      </c>
      <c r="R18" s="35">
        <f t="shared" si="4"/>
        <v>94223</v>
      </c>
      <c r="S18" s="35">
        <f t="shared" si="4"/>
        <v>60924</v>
      </c>
      <c r="T18" s="35">
        <f t="shared" si="4"/>
        <v>37653</v>
      </c>
      <c r="U18" s="35">
        <f t="shared" si="4"/>
        <v>98577</v>
      </c>
    </row>
    <row r="19" spans="1:21" x14ac:dyDescent="0.3">
      <c r="A19" s="231"/>
      <c r="B19" s="33" t="s">
        <v>26</v>
      </c>
      <c r="C19" s="28" t="s">
        <v>27</v>
      </c>
      <c r="D19" s="19">
        <v>4</v>
      </c>
      <c r="E19" s="35">
        <f t="shared" ref="E19:J19" si="5">+E20+E21+E22</f>
        <v>922824</v>
      </c>
      <c r="F19" s="35">
        <f t="shared" si="5"/>
        <v>241566</v>
      </c>
      <c r="G19" s="35">
        <f t="shared" si="5"/>
        <v>1164390</v>
      </c>
      <c r="H19" s="35">
        <f t="shared" si="5"/>
        <v>7659</v>
      </c>
      <c r="I19" s="35">
        <f t="shared" si="5"/>
        <v>0</v>
      </c>
      <c r="J19" s="35">
        <f t="shared" si="5"/>
        <v>7659</v>
      </c>
      <c r="L19" s="231"/>
      <c r="M19" s="37" t="s">
        <v>101</v>
      </c>
      <c r="N19" s="43" t="s">
        <v>102</v>
      </c>
      <c r="O19" s="72"/>
      <c r="P19" s="38">
        <v>0</v>
      </c>
      <c r="Q19" s="38">
        <v>0</v>
      </c>
      <c r="R19" s="39">
        <v>0</v>
      </c>
      <c r="S19" s="38">
        <v>51281</v>
      </c>
      <c r="T19" s="38">
        <v>37637</v>
      </c>
      <c r="U19" s="39">
        <v>88918</v>
      </c>
    </row>
    <row r="20" spans="1:21" x14ac:dyDescent="0.3">
      <c r="A20" s="231"/>
      <c r="B20" s="37" t="s">
        <v>28</v>
      </c>
      <c r="C20" s="43" t="s">
        <v>21</v>
      </c>
      <c r="D20" s="41"/>
      <c r="E20" s="38">
        <v>915165</v>
      </c>
      <c r="F20" s="38">
        <v>241566</v>
      </c>
      <c r="G20" s="39">
        <v>1156731</v>
      </c>
      <c r="H20" s="38">
        <v>0</v>
      </c>
      <c r="I20" s="35">
        <v>0</v>
      </c>
      <c r="J20" s="36">
        <v>0</v>
      </c>
      <c r="L20" s="231"/>
      <c r="M20" s="37" t="s">
        <v>103</v>
      </c>
      <c r="N20" s="43" t="s">
        <v>104</v>
      </c>
      <c r="O20" s="72"/>
      <c r="P20" s="38">
        <v>0</v>
      </c>
      <c r="Q20" s="38">
        <v>0</v>
      </c>
      <c r="R20" s="39">
        <v>0</v>
      </c>
      <c r="S20" s="38">
        <v>0</v>
      </c>
      <c r="T20" s="38">
        <v>0</v>
      </c>
      <c r="U20" s="39">
        <v>0</v>
      </c>
    </row>
    <row r="21" spans="1:21" x14ac:dyDescent="0.3">
      <c r="A21" s="231"/>
      <c r="B21" s="37" t="s">
        <v>29</v>
      </c>
      <c r="C21" s="6" t="s">
        <v>23</v>
      </c>
      <c r="D21" s="41"/>
      <c r="E21" s="38">
        <v>7659</v>
      </c>
      <c r="F21" s="38">
        <v>0</v>
      </c>
      <c r="G21" s="235">
        <v>7659</v>
      </c>
      <c r="H21" s="38">
        <v>7659</v>
      </c>
      <c r="I21" s="35">
        <v>0</v>
      </c>
      <c r="J21" s="36">
        <v>7659</v>
      </c>
      <c r="L21" s="231"/>
      <c r="M21" s="37" t="s">
        <v>105</v>
      </c>
      <c r="N21" s="6" t="s">
        <v>106</v>
      </c>
      <c r="O21" s="63"/>
      <c r="P21" s="38">
        <v>14482</v>
      </c>
      <c r="Q21" s="38">
        <v>0</v>
      </c>
      <c r="R21" s="39">
        <v>14482</v>
      </c>
      <c r="S21" s="38">
        <v>7325</v>
      </c>
      <c r="T21" s="38">
        <v>0</v>
      </c>
      <c r="U21" s="39">
        <v>7325</v>
      </c>
    </row>
    <row r="22" spans="1:21" x14ac:dyDescent="0.3">
      <c r="A22" s="231"/>
      <c r="B22" s="37" t="s">
        <v>30</v>
      </c>
      <c r="C22" s="6" t="s">
        <v>25</v>
      </c>
      <c r="D22" s="41"/>
      <c r="E22" s="38">
        <v>0</v>
      </c>
      <c r="F22" s="38">
        <v>0</v>
      </c>
      <c r="G22" s="39">
        <v>0</v>
      </c>
      <c r="H22" s="38">
        <v>0</v>
      </c>
      <c r="I22" s="38">
        <v>0</v>
      </c>
      <c r="J22" s="39">
        <v>0</v>
      </c>
      <c r="L22" s="231"/>
      <c r="M22" s="37" t="s">
        <v>107</v>
      </c>
      <c r="N22" s="6" t="s">
        <v>108</v>
      </c>
      <c r="O22" s="63"/>
      <c r="P22" s="38">
        <v>0</v>
      </c>
      <c r="Q22" s="38">
        <v>0</v>
      </c>
      <c r="R22" s="39">
        <v>0</v>
      </c>
      <c r="S22" s="38">
        <v>0</v>
      </c>
      <c r="T22" s="38">
        <v>0</v>
      </c>
      <c r="U22" s="39">
        <v>0</v>
      </c>
    </row>
    <row r="23" spans="1:21" x14ac:dyDescent="0.3">
      <c r="A23" s="231"/>
      <c r="B23" s="33" t="s">
        <v>31</v>
      </c>
      <c r="C23" s="28" t="s">
        <v>32</v>
      </c>
      <c r="D23" s="41">
        <v>5</v>
      </c>
      <c r="E23" s="35">
        <f t="shared" ref="E23:J23" si="6">+E24+E25</f>
        <v>1412</v>
      </c>
      <c r="F23" s="35">
        <f t="shared" si="6"/>
        <v>319</v>
      </c>
      <c r="G23" s="35">
        <f t="shared" si="6"/>
        <v>1731</v>
      </c>
      <c r="H23" s="35">
        <f t="shared" si="6"/>
        <v>410</v>
      </c>
      <c r="I23" s="35">
        <f t="shared" si="6"/>
        <v>0</v>
      </c>
      <c r="J23" s="35">
        <f t="shared" si="6"/>
        <v>410</v>
      </c>
      <c r="L23" s="231"/>
      <c r="M23" s="37" t="s">
        <v>109</v>
      </c>
      <c r="N23" s="6" t="s">
        <v>110</v>
      </c>
      <c r="O23" s="63"/>
      <c r="P23" s="38">
        <v>33706</v>
      </c>
      <c r="Q23" s="38">
        <v>46035</v>
      </c>
      <c r="R23" s="39">
        <v>79741</v>
      </c>
      <c r="S23" s="38">
        <v>2318</v>
      </c>
      <c r="T23" s="38">
        <v>16</v>
      </c>
      <c r="U23" s="39">
        <v>2334</v>
      </c>
    </row>
    <row r="24" spans="1:21" x14ac:dyDescent="0.3">
      <c r="A24" s="231"/>
      <c r="B24" s="37" t="s">
        <v>33</v>
      </c>
      <c r="C24" s="6" t="s">
        <v>34</v>
      </c>
      <c r="D24" s="41"/>
      <c r="E24" s="38">
        <v>1412</v>
      </c>
      <c r="F24" s="38">
        <v>319</v>
      </c>
      <c r="G24" s="235">
        <v>1731</v>
      </c>
      <c r="H24" s="38">
        <v>410</v>
      </c>
      <c r="I24" s="38">
        <v>0</v>
      </c>
      <c r="J24" s="39">
        <v>410</v>
      </c>
      <c r="L24" s="231"/>
      <c r="M24" s="28" t="s">
        <v>84</v>
      </c>
      <c r="N24" s="28" t="s">
        <v>111</v>
      </c>
      <c r="O24" s="72">
        <v>7</v>
      </c>
      <c r="P24" s="35">
        <v>20900</v>
      </c>
      <c r="Q24" s="35">
        <v>0</v>
      </c>
      <c r="R24" s="36">
        <v>20900</v>
      </c>
      <c r="S24" s="35">
        <v>10698</v>
      </c>
      <c r="T24" s="35">
        <v>0</v>
      </c>
      <c r="U24" s="36">
        <v>10698</v>
      </c>
    </row>
    <row r="25" spans="1:21" x14ac:dyDescent="0.3">
      <c r="A25" s="231"/>
      <c r="B25" s="37" t="s">
        <v>35</v>
      </c>
      <c r="C25" s="6" t="s">
        <v>36</v>
      </c>
      <c r="D25" s="41"/>
      <c r="E25" s="38">
        <v>0</v>
      </c>
      <c r="F25" s="38">
        <v>0</v>
      </c>
      <c r="G25" s="39">
        <v>0</v>
      </c>
      <c r="H25" s="38">
        <v>0</v>
      </c>
      <c r="I25" s="38">
        <v>0</v>
      </c>
      <c r="J25" s="39">
        <v>0</v>
      </c>
      <c r="L25" s="231"/>
      <c r="M25" s="28" t="s">
        <v>86</v>
      </c>
      <c r="N25" s="28" t="s">
        <v>112</v>
      </c>
      <c r="O25" s="72"/>
      <c r="P25" s="35">
        <v>0</v>
      </c>
      <c r="Q25" s="35">
        <v>0</v>
      </c>
      <c r="R25" s="36">
        <v>0</v>
      </c>
      <c r="S25" s="35">
        <v>0</v>
      </c>
      <c r="T25" s="35">
        <v>0</v>
      </c>
      <c r="U25" s="36">
        <v>0</v>
      </c>
    </row>
    <row r="26" spans="1:21" ht="21.6" x14ac:dyDescent="0.3">
      <c r="A26" s="231"/>
      <c r="B26" s="28" t="s">
        <v>37</v>
      </c>
      <c r="C26" s="44" t="s">
        <v>38</v>
      </c>
      <c r="D26" s="41"/>
      <c r="E26" s="35">
        <f t="shared" ref="E26:J26" si="7">+E27+E28+E29-E32</f>
        <v>9939118</v>
      </c>
      <c r="F26" s="35">
        <f t="shared" si="7"/>
        <v>4963488</v>
      </c>
      <c r="G26" s="35">
        <f t="shared" si="7"/>
        <v>14902606</v>
      </c>
      <c r="H26" s="35">
        <f t="shared" si="7"/>
        <v>3275613</v>
      </c>
      <c r="I26" s="35">
        <f t="shared" si="7"/>
        <v>3552249</v>
      </c>
      <c r="J26" s="35">
        <f t="shared" si="7"/>
        <v>6827862</v>
      </c>
      <c r="L26" s="231"/>
      <c r="M26" s="28" t="s">
        <v>113</v>
      </c>
      <c r="N26" s="75" t="s">
        <v>114</v>
      </c>
      <c r="O26" s="72">
        <v>8</v>
      </c>
      <c r="P26" s="35">
        <f t="shared" ref="P26:U26" si="8">+P27+P28</f>
        <v>0</v>
      </c>
      <c r="Q26" s="35">
        <f t="shared" si="8"/>
        <v>0</v>
      </c>
      <c r="R26" s="35">
        <f t="shared" si="8"/>
        <v>0</v>
      </c>
      <c r="S26" s="35">
        <f t="shared" si="8"/>
        <v>0</v>
      </c>
      <c r="T26" s="35">
        <f t="shared" si="8"/>
        <v>0</v>
      </c>
      <c r="U26" s="35">
        <f t="shared" si="8"/>
        <v>0</v>
      </c>
    </row>
    <row r="27" spans="1:21" x14ac:dyDescent="0.3">
      <c r="A27" s="231"/>
      <c r="B27" s="33" t="s">
        <v>39</v>
      </c>
      <c r="C27" s="28" t="s">
        <v>40</v>
      </c>
      <c r="D27" s="41">
        <v>6</v>
      </c>
      <c r="E27" s="35">
        <v>10148747</v>
      </c>
      <c r="F27" s="35">
        <v>3421877</v>
      </c>
      <c r="G27" s="36">
        <v>13570624</v>
      </c>
      <c r="H27" s="35">
        <v>3275613</v>
      </c>
      <c r="I27" s="35">
        <v>2454720</v>
      </c>
      <c r="J27" s="36">
        <v>5730333</v>
      </c>
      <c r="L27" s="231"/>
      <c r="M27" s="37" t="s">
        <v>115</v>
      </c>
      <c r="N27" s="40" t="s">
        <v>51</v>
      </c>
      <c r="O27" s="72"/>
      <c r="P27" s="38">
        <v>0</v>
      </c>
      <c r="Q27" s="38">
        <v>0</v>
      </c>
      <c r="R27" s="39">
        <v>0</v>
      </c>
      <c r="S27" s="38">
        <v>0</v>
      </c>
      <c r="T27" s="38">
        <v>0</v>
      </c>
      <c r="U27" s="39">
        <v>0</v>
      </c>
    </row>
    <row r="28" spans="1:21" x14ac:dyDescent="0.3">
      <c r="A28" s="231"/>
      <c r="B28" s="33" t="s">
        <v>41</v>
      </c>
      <c r="C28" s="45" t="s">
        <v>42</v>
      </c>
      <c r="D28" s="19">
        <v>8</v>
      </c>
      <c r="E28" s="35">
        <v>25623</v>
      </c>
      <c r="F28" s="35">
        <v>2786</v>
      </c>
      <c r="G28" s="36">
        <v>28409</v>
      </c>
      <c r="H28" s="35">
        <v>0</v>
      </c>
      <c r="I28" s="35">
        <v>0</v>
      </c>
      <c r="J28" s="36">
        <v>0</v>
      </c>
      <c r="L28" s="231"/>
      <c r="M28" s="37" t="s">
        <v>116</v>
      </c>
      <c r="N28" s="40" t="s">
        <v>53</v>
      </c>
      <c r="O28" s="72"/>
      <c r="P28" s="38">
        <v>0</v>
      </c>
      <c r="Q28" s="38">
        <v>0</v>
      </c>
      <c r="R28" s="39">
        <v>0</v>
      </c>
      <c r="S28" s="38">
        <v>0</v>
      </c>
      <c r="T28" s="38">
        <v>0</v>
      </c>
      <c r="U28" s="39">
        <v>0</v>
      </c>
    </row>
    <row r="29" spans="1:21" x14ac:dyDescent="0.3">
      <c r="A29" s="231"/>
      <c r="B29" s="33" t="s">
        <v>43</v>
      </c>
      <c r="C29" s="28" t="s">
        <v>44</v>
      </c>
      <c r="D29" s="19">
        <v>7</v>
      </c>
      <c r="E29" s="35">
        <f t="shared" ref="E29:J29" si="9">+E30+E31</f>
        <v>0</v>
      </c>
      <c r="F29" s="35">
        <f t="shared" si="9"/>
        <v>1568929</v>
      </c>
      <c r="G29" s="35">
        <f t="shared" si="9"/>
        <v>1568929</v>
      </c>
      <c r="H29" s="35">
        <f t="shared" si="9"/>
        <v>0</v>
      </c>
      <c r="I29" s="35">
        <f t="shared" si="9"/>
        <v>1097529</v>
      </c>
      <c r="J29" s="35">
        <f t="shared" si="9"/>
        <v>1097529</v>
      </c>
      <c r="L29" s="231"/>
      <c r="M29" s="28" t="s">
        <v>117</v>
      </c>
      <c r="N29" s="28" t="s">
        <v>118</v>
      </c>
      <c r="O29" s="72">
        <v>9</v>
      </c>
      <c r="P29" s="35">
        <f t="shared" ref="P29:U29" si="10">+P30+P31</f>
        <v>0</v>
      </c>
      <c r="Q29" s="35">
        <f t="shared" si="10"/>
        <v>1545981</v>
      </c>
      <c r="R29" s="35">
        <f t="shared" si="10"/>
        <v>1545981</v>
      </c>
      <c r="S29" s="35">
        <f t="shared" si="10"/>
        <v>0</v>
      </c>
      <c r="T29" s="35">
        <f t="shared" si="10"/>
        <v>1076666</v>
      </c>
      <c r="U29" s="35">
        <f t="shared" si="10"/>
        <v>1076666</v>
      </c>
    </row>
    <row r="30" spans="1:21" x14ac:dyDescent="0.3">
      <c r="A30" s="231"/>
      <c r="B30" s="37" t="s">
        <v>45</v>
      </c>
      <c r="C30" s="6" t="s">
        <v>21</v>
      </c>
      <c r="D30" s="19"/>
      <c r="E30" s="38">
        <v>0</v>
      </c>
      <c r="F30" s="38">
        <v>1568929</v>
      </c>
      <c r="G30" s="39">
        <v>1568929</v>
      </c>
      <c r="H30" s="38">
        <v>0</v>
      </c>
      <c r="I30" s="38">
        <v>1097529</v>
      </c>
      <c r="J30" s="39">
        <v>1097529</v>
      </c>
      <c r="L30" s="231"/>
      <c r="M30" s="37" t="s">
        <v>119</v>
      </c>
      <c r="N30" s="6" t="s">
        <v>120</v>
      </c>
      <c r="O30" s="72"/>
      <c r="P30" s="38">
        <v>0</v>
      </c>
      <c r="Q30" s="38">
        <v>1545981</v>
      </c>
      <c r="R30" s="39">
        <v>1545981</v>
      </c>
      <c r="S30" s="38">
        <v>0</v>
      </c>
      <c r="T30" s="38">
        <v>1076666</v>
      </c>
      <c r="U30" s="39">
        <v>1076666</v>
      </c>
    </row>
    <row r="31" spans="1:21" x14ac:dyDescent="0.3">
      <c r="A31" s="231"/>
      <c r="B31" s="37" t="s">
        <v>46</v>
      </c>
      <c r="C31" s="6" t="s">
        <v>25</v>
      </c>
      <c r="D31" s="19"/>
      <c r="E31" s="38">
        <v>0</v>
      </c>
      <c r="F31" s="38">
        <v>0</v>
      </c>
      <c r="G31" s="39">
        <v>0</v>
      </c>
      <c r="H31" s="38">
        <v>0</v>
      </c>
      <c r="I31" s="38">
        <v>0</v>
      </c>
      <c r="J31" s="39">
        <v>0</v>
      </c>
      <c r="L31" s="231"/>
      <c r="M31" s="37" t="s">
        <v>121</v>
      </c>
      <c r="N31" s="6" t="s">
        <v>122</v>
      </c>
      <c r="O31" s="72"/>
      <c r="P31" s="38">
        <v>0</v>
      </c>
      <c r="Q31" s="38">
        <v>0</v>
      </c>
      <c r="R31" s="39">
        <v>0</v>
      </c>
      <c r="S31" s="38">
        <v>0</v>
      </c>
      <c r="T31" s="38">
        <v>0</v>
      </c>
      <c r="U31" s="39">
        <v>0</v>
      </c>
    </row>
    <row r="32" spans="1:21" x14ac:dyDescent="0.3">
      <c r="A32" s="231"/>
      <c r="B32" s="46" t="s">
        <v>47</v>
      </c>
      <c r="C32" s="28" t="s">
        <v>493</v>
      </c>
      <c r="D32" s="19">
        <v>6</v>
      </c>
      <c r="E32" s="35">
        <v>235252</v>
      </c>
      <c r="F32" s="35">
        <v>30104</v>
      </c>
      <c r="G32" s="36">
        <v>265356</v>
      </c>
      <c r="H32" s="35">
        <v>0</v>
      </c>
      <c r="I32" s="35">
        <v>0</v>
      </c>
      <c r="J32" s="36">
        <v>0</v>
      </c>
      <c r="L32" s="231"/>
      <c r="M32" s="33" t="s">
        <v>123</v>
      </c>
      <c r="N32" s="44" t="s">
        <v>124</v>
      </c>
      <c r="O32" s="72"/>
      <c r="P32" s="35">
        <v>205779</v>
      </c>
      <c r="Q32" s="35">
        <v>1585</v>
      </c>
      <c r="R32" s="36">
        <v>207364</v>
      </c>
      <c r="S32" s="35">
        <v>73704</v>
      </c>
      <c r="T32" s="35">
        <v>27</v>
      </c>
      <c r="U32" s="36">
        <v>73731</v>
      </c>
    </row>
    <row r="33" spans="1:21" ht="21.6" x14ac:dyDescent="0.3">
      <c r="A33" s="231"/>
      <c r="B33" s="47" t="s">
        <v>48</v>
      </c>
      <c r="C33" s="48" t="s">
        <v>49</v>
      </c>
      <c r="D33" s="19">
        <v>9</v>
      </c>
      <c r="E33" s="35">
        <f t="shared" ref="E33:J33" si="11">+E34+E35</f>
        <v>23797</v>
      </c>
      <c r="F33" s="35">
        <f t="shared" si="11"/>
        <v>0</v>
      </c>
      <c r="G33" s="35">
        <f t="shared" si="11"/>
        <v>23797</v>
      </c>
      <c r="H33" s="35">
        <f t="shared" si="11"/>
        <v>35200</v>
      </c>
      <c r="I33" s="35">
        <f t="shared" si="11"/>
        <v>0</v>
      </c>
      <c r="J33" s="35">
        <f t="shared" si="11"/>
        <v>35200</v>
      </c>
      <c r="L33" s="231"/>
      <c r="M33" s="28" t="s">
        <v>125</v>
      </c>
      <c r="N33" s="28" t="s">
        <v>126</v>
      </c>
      <c r="O33" s="72">
        <v>11</v>
      </c>
      <c r="P33" s="35">
        <f t="shared" ref="P33:U33" si="12">+P34+P35+P39+P40+P41+P46</f>
        <v>1538186</v>
      </c>
      <c r="Q33" s="35">
        <f t="shared" si="12"/>
        <v>1109</v>
      </c>
      <c r="R33" s="35">
        <f t="shared" si="12"/>
        <v>1539295</v>
      </c>
      <c r="S33" s="35">
        <f t="shared" si="12"/>
        <v>1169173</v>
      </c>
      <c r="T33" s="35">
        <f t="shared" si="12"/>
        <v>0</v>
      </c>
      <c r="U33" s="35">
        <f t="shared" si="12"/>
        <v>1169173</v>
      </c>
    </row>
    <row r="34" spans="1:21" x14ac:dyDescent="0.3">
      <c r="A34" s="231"/>
      <c r="B34" s="42" t="s">
        <v>50</v>
      </c>
      <c r="C34" s="40" t="s">
        <v>51</v>
      </c>
      <c r="D34" s="19"/>
      <c r="E34" s="38">
        <v>23797</v>
      </c>
      <c r="F34" s="38">
        <v>0</v>
      </c>
      <c r="G34" s="39">
        <v>23797</v>
      </c>
      <c r="H34" s="38">
        <v>35200</v>
      </c>
      <c r="I34" s="38">
        <v>0</v>
      </c>
      <c r="J34" s="39">
        <v>35200</v>
      </c>
      <c r="L34" s="231"/>
      <c r="M34" s="37" t="s">
        <v>127</v>
      </c>
      <c r="N34" s="6" t="s">
        <v>128</v>
      </c>
      <c r="O34" s="63"/>
      <c r="P34" s="38">
        <v>1026915</v>
      </c>
      <c r="Q34" s="38">
        <v>0</v>
      </c>
      <c r="R34" s="39">
        <v>1026915</v>
      </c>
      <c r="S34" s="38">
        <v>750000</v>
      </c>
      <c r="T34" s="38">
        <v>0</v>
      </c>
      <c r="U34" s="39">
        <v>750000</v>
      </c>
    </row>
    <row r="35" spans="1:21" x14ac:dyDescent="0.3">
      <c r="A35" s="231"/>
      <c r="B35" s="42" t="s">
        <v>52</v>
      </c>
      <c r="C35" s="40" t="s">
        <v>53</v>
      </c>
      <c r="D35" s="19"/>
      <c r="E35" s="38">
        <v>0</v>
      </c>
      <c r="F35" s="38">
        <v>0</v>
      </c>
      <c r="G35" s="39">
        <v>0</v>
      </c>
      <c r="H35" s="38">
        <v>0</v>
      </c>
      <c r="I35" s="38">
        <v>0</v>
      </c>
      <c r="J35" s="39">
        <v>0</v>
      </c>
      <c r="L35" s="231"/>
      <c r="M35" s="37" t="s">
        <v>129</v>
      </c>
      <c r="N35" s="6" t="s">
        <v>130</v>
      </c>
      <c r="O35" s="72"/>
      <c r="P35" s="38">
        <f t="shared" ref="P35:U35" si="13">+P36+P37+P38</f>
        <v>27450</v>
      </c>
      <c r="Q35" s="38">
        <f t="shared" si="13"/>
        <v>1141</v>
      </c>
      <c r="R35" s="38">
        <f t="shared" si="13"/>
        <v>28591</v>
      </c>
      <c r="S35" s="38">
        <f t="shared" si="13"/>
        <v>23088</v>
      </c>
      <c r="T35" s="38">
        <f t="shared" si="13"/>
        <v>0</v>
      </c>
      <c r="U35" s="38">
        <f t="shared" si="13"/>
        <v>23088</v>
      </c>
    </row>
    <row r="36" spans="1:21" x14ac:dyDescent="0.3">
      <c r="A36" s="231"/>
      <c r="B36" s="33" t="s">
        <v>54</v>
      </c>
      <c r="C36" s="28" t="s">
        <v>55</v>
      </c>
      <c r="D36" s="12"/>
      <c r="E36" s="35">
        <f t="shared" ref="E36:J36" si="14">+E37+E40+E43</f>
        <v>0</v>
      </c>
      <c r="F36" s="35">
        <f t="shared" si="14"/>
        <v>0</v>
      </c>
      <c r="G36" s="35">
        <f t="shared" si="14"/>
        <v>0</v>
      </c>
      <c r="H36" s="35">
        <f t="shared" si="14"/>
        <v>0</v>
      </c>
      <c r="I36" s="35">
        <f t="shared" si="14"/>
        <v>0</v>
      </c>
      <c r="J36" s="35">
        <f t="shared" si="14"/>
        <v>0</v>
      </c>
      <c r="L36" s="231"/>
      <c r="M36" s="37" t="s">
        <v>131</v>
      </c>
      <c r="N36" s="6" t="s">
        <v>132</v>
      </c>
      <c r="O36" s="72"/>
      <c r="P36" s="38">
        <v>0</v>
      </c>
      <c r="Q36" s="38">
        <v>0</v>
      </c>
      <c r="R36" s="39">
        <v>0</v>
      </c>
      <c r="S36" s="38">
        <v>0</v>
      </c>
      <c r="T36" s="38">
        <v>0</v>
      </c>
      <c r="U36" s="39">
        <v>0</v>
      </c>
    </row>
    <row r="37" spans="1:21" x14ac:dyDescent="0.3">
      <c r="A37" s="231"/>
      <c r="B37" s="49" t="s">
        <v>56</v>
      </c>
      <c r="C37" s="45" t="s">
        <v>57</v>
      </c>
      <c r="D37" s="19">
        <v>10</v>
      </c>
      <c r="E37" s="35">
        <f t="shared" ref="E37:J37" si="15">+E38+E39</f>
        <v>0</v>
      </c>
      <c r="F37" s="35">
        <f t="shared" si="15"/>
        <v>0</v>
      </c>
      <c r="G37" s="35">
        <f t="shared" si="15"/>
        <v>0</v>
      </c>
      <c r="H37" s="35">
        <f t="shared" si="15"/>
        <v>0</v>
      </c>
      <c r="I37" s="35">
        <f t="shared" si="15"/>
        <v>0</v>
      </c>
      <c r="J37" s="35">
        <f t="shared" si="15"/>
        <v>0</v>
      </c>
      <c r="L37" s="231"/>
      <c r="M37" s="37" t="s">
        <v>133</v>
      </c>
      <c r="N37" s="6" t="s">
        <v>134</v>
      </c>
      <c r="O37" s="63"/>
      <c r="P37" s="38">
        <v>0</v>
      </c>
      <c r="Q37" s="38">
        <v>0</v>
      </c>
      <c r="R37" s="39">
        <v>0</v>
      </c>
      <c r="S37" s="38">
        <v>0</v>
      </c>
      <c r="T37" s="38">
        <v>0</v>
      </c>
      <c r="U37" s="39">
        <v>0</v>
      </c>
    </row>
    <row r="38" spans="1:21" x14ac:dyDescent="0.3">
      <c r="A38" s="231"/>
      <c r="B38" s="50" t="s">
        <v>58</v>
      </c>
      <c r="C38" s="43" t="s">
        <v>59</v>
      </c>
      <c r="D38" s="12"/>
      <c r="E38" s="38">
        <v>0</v>
      </c>
      <c r="F38" s="38">
        <v>0</v>
      </c>
      <c r="G38" s="39">
        <v>0</v>
      </c>
      <c r="H38" s="38">
        <v>0</v>
      </c>
      <c r="I38" s="38">
        <v>0</v>
      </c>
      <c r="J38" s="39">
        <v>0</v>
      </c>
      <c r="L38" s="231"/>
      <c r="M38" s="37" t="s">
        <v>135</v>
      </c>
      <c r="N38" s="6" t="s">
        <v>136</v>
      </c>
      <c r="O38" s="72"/>
      <c r="P38" s="38">
        <v>27450</v>
      </c>
      <c r="Q38" s="38">
        <v>1141</v>
      </c>
      <c r="R38" s="39">
        <v>28591</v>
      </c>
      <c r="S38" s="38">
        <v>23088</v>
      </c>
      <c r="T38" s="38">
        <v>0</v>
      </c>
      <c r="U38" s="39">
        <v>23088</v>
      </c>
    </row>
    <row r="39" spans="1:21" x14ac:dyDescent="0.3">
      <c r="A39" s="231"/>
      <c r="B39" s="50" t="s">
        <v>60</v>
      </c>
      <c r="C39" s="43" t="s">
        <v>61</v>
      </c>
      <c r="D39" s="12"/>
      <c r="E39" s="38">
        <v>0</v>
      </c>
      <c r="F39" s="38">
        <v>0</v>
      </c>
      <c r="G39" s="39">
        <v>0</v>
      </c>
      <c r="H39" s="38">
        <v>0</v>
      </c>
      <c r="I39" s="38">
        <v>0</v>
      </c>
      <c r="J39" s="39">
        <v>0</v>
      </c>
      <c r="L39" s="231"/>
      <c r="M39" s="37" t="s">
        <v>137</v>
      </c>
      <c r="N39" s="6" t="s">
        <v>138</v>
      </c>
      <c r="O39" s="72"/>
      <c r="P39" s="76">
        <v>-1255</v>
      </c>
      <c r="Q39" s="38">
        <v>0</v>
      </c>
      <c r="R39" s="76">
        <v>-1255</v>
      </c>
      <c r="S39" s="76"/>
      <c r="T39" s="38">
        <v>0</v>
      </c>
      <c r="U39" s="39">
        <v>0</v>
      </c>
    </row>
    <row r="40" spans="1:21" x14ac:dyDescent="0.3">
      <c r="A40" s="231"/>
      <c r="B40" s="44" t="s">
        <v>62</v>
      </c>
      <c r="C40" s="45" t="s">
        <v>63</v>
      </c>
      <c r="D40" s="41"/>
      <c r="E40" s="35">
        <f>+E41+E42</f>
        <v>0</v>
      </c>
      <c r="F40" s="35">
        <f t="shared" ref="F40:J40" si="16">+F41+F42</f>
        <v>0</v>
      </c>
      <c r="G40" s="35">
        <f t="shared" si="16"/>
        <v>0</v>
      </c>
      <c r="H40" s="35">
        <f t="shared" si="16"/>
        <v>0</v>
      </c>
      <c r="I40" s="35">
        <f t="shared" si="16"/>
        <v>0</v>
      </c>
      <c r="J40" s="35">
        <f t="shared" si="16"/>
        <v>0</v>
      </c>
      <c r="L40" s="231"/>
      <c r="M40" s="37" t="s">
        <v>139</v>
      </c>
      <c r="N40" s="6" t="s">
        <v>140</v>
      </c>
      <c r="O40" s="72"/>
      <c r="P40" s="38">
        <v>-952</v>
      </c>
      <c r="Q40" s="38">
        <v>-32</v>
      </c>
      <c r="R40" s="39">
        <v>-984</v>
      </c>
      <c r="S40" s="38">
        <v>0</v>
      </c>
      <c r="T40" s="38">
        <v>0</v>
      </c>
      <c r="U40" s="39">
        <v>0</v>
      </c>
    </row>
    <row r="41" spans="1:21" x14ac:dyDescent="0.3">
      <c r="A41" s="231"/>
      <c r="B41" s="51" t="s">
        <v>64</v>
      </c>
      <c r="C41" s="43" t="s">
        <v>65</v>
      </c>
      <c r="D41" s="41"/>
      <c r="E41" s="38">
        <v>0</v>
      </c>
      <c r="F41" s="38">
        <v>0</v>
      </c>
      <c r="G41" s="39">
        <v>0</v>
      </c>
      <c r="H41" s="38">
        <v>0</v>
      </c>
      <c r="I41" s="38">
        <v>0</v>
      </c>
      <c r="J41" s="39">
        <v>0</v>
      </c>
      <c r="L41" s="231"/>
      <c r="M41" s="37" t="s">
        <v>141</v>
      </c>
      <c r="N41" s="6" t="s">
        <v>142</v>
      </c>
      <c r="O41" s="72"/>
      <c r="P41" s="38">
        <f t="shared" ref="P41:U41" si="17">+P42+P43+P44+P45</f>
        <v>396085</v>
      </c>
      <c r="Q41" s="38">
        <f t="shared" si="17"/>
        <v>0</v>
      </c>
      <c r="R41" s="38">
        <f t="shared" si="17"/>
        <v>396085</v>
      </c>
      <c r="S41" s="38">
        <f t="shared" si="17"/>
        <v>351106</v>
      </c>
      <c r="T41" s="38">
        <f t="shared" si="17"/>
        <v>0</v>
      </c>
      <c r="U41" s="38">
        <f t="shared" si="17"/>
        <v>351106</v>
      </c>
    </row>
    <row r="42" spans="1:21" x14ac:dyDescent="0.3">
      <c r="A42" s="231"/>
      <c r="B42" s="51" t="s">
        <v>66</v>
      </c>
      <c r="C42" s="43" t="s">
        <v>67</v>
      </c>
      <c r="D42" s="41"/>
      <c r="E42" s="38">
        <v>0</v>
      </c>
      <c r="F42" s="38">
        <v>0</v>
      </c>
      <c r="G42" s="39">
        <v>0</v>
      </c>
      <c r="H42" s="38">
        <v>0</v>
      </c>
      <c r="I42" s="38">
        <v>0</v>
      </c>
      <c r="J42" s="39">
        <v>0</v>
      </c>
      <c r="L42" s="231"/>
      <c r="M42" s="37" t="s">
        <v>143</v>
      </c>
      <c r="N42" s="6" t="s">
        <v>144</v>
      </c>
      <c r="O42" s="72"/>
      <c r="P42" s="38">
        <v>275857</v>
      </c>
      <c r="Q42" s="38">
        <v>0</v>
      </c>
      <c r="R42" s="39">
        <v>275857</v>
      </c>
      <c r="S42" s="38">
        <v>351106</v>
      </c>
      <c r="T42" s="38">
        <v>0</v>
      </c>
      <c r="U42" s="39">
        <v>351106</v>
      </c>
    </row>
    <row r="43" spans="1:21" x14ac:dyDescent="0.3">
      <c r="A43" s="231"/>
      <c r="B43" s="44" t="s">
        <v>68</v>
      </c>
      <c r="C43" s="52" t="s">
        <v>69</v>
      </c>
      <c r="D43" s="41"/>
      <c r="E43" s="35">
        <f>+E44+E45</f>
        <v>0</v>
      </c>
      <c r="F43" s="35">
        <f t="shared" ref="F43:J43" si="18">+F44+F45</f>
        <v>0</v>
      </c>
      <c r="G43" s="35">
        <f t="shared" si="18"/>
        <v>0</v>
      </c>
      <c r="H43" s="35">
        <f t="shared" si="18"/>
        <v>0</v>
      </c>
      <c r="I43" s="35">
        <f t="shared" si="18"/>
        <v>0</v>
      </c>
      <c r="J43" s="35">
        <f t="shared" si="18"/>
        <v>0</v>
      </c>
      <c r="L43" s="231"/>
      <c r="M43" s="37" t="s">
        <v>145</v>
      </c>
      <c r="N43" s="6" t="s">
        <v>146</v>
      </c>
      <c r="O43" s="72"/>
      <c r="P43" s="38">
        <v>0</v>
      </c>
      <c r="Q43" s="38">
        <v>0</v>
      </c>
      <c r="R43" s="39">
        <v>0</v>
      </c>
      <c r="S43" s="38">
        <v>0</v>
      </c>
      <c r="T43" s="38">
        <v>0</v>
      </c>
      <c r="U43" s="39">
        <v>0</v>
      </c>
    </row>
    <row r="44" spans="1:21" x14ac:dyDescent="0.3">
      <c r="A44" s="231"/>
      <c r="B44" s="50" t="s">
        <v>70</v>
      </c>
      <c r="C44" s="53" t="s">
        <v>59</v>
      </c>
      <c r="D44" s="41"/>
      <c r="E44" s="38">
        <v>0</v>
      </c>
      <c r="F44" s="38">
        <v>0</v>
      </c>
      <c r="G44" s="39">
        <v>0</v>
      </c>
      <c r="H44" s="38">
        <v>0</v>
      </c>
      <c r="I44" s="38">
        <v>0</v>
      </c>
      <c r="J44" s="39">
        <v>0</v>
      </c>
      <c r="L44" s="231"/>
      <c r="M44" s="37" t="s">
        <v>147</v>
      </c>
      <c r="N44" s="6" t="s">
        <v>148</v>
      </c>
      <c r="O44" s="72"/>
      <c r="P44" s="38">
        <v>120228</v>
      </c>
      <c r="Q44" s="38">
        <v>0</v>
      </c>
      <c r="R44" s="39">
        <v>120228</v>
      </c>
      <c r="S44" s="38">
        <v>0</v>
      </c>
      <c r="T44" s="38">
        <v>0</v>
      </c>
      <c r="U44" s="39">
        <v>0</v>
      </c>
    </row>
    <row r="45" spans="1:21" x14ac:dyDescent="0.3">
      <c r="A45" s="231"/>
      <c r="B45" s="50" t="s">
        <v>71</v>
      </c>
      <c r="C45" s="53" t="s">
        <v>61</v>
      </c>
      <c r="D45" s="19"/>
      <c r="E45" s="38">
        <v>0</v>
      </c>
      <c r="F45" s="38">
        <v>0</v>
      </c>
      <c r="G45" s="39">
        <v>0</v>
      </c>
      <c r="H45" s="38">
        <v>0</v>
      </c>
      <c r="I45" s="38">
        <v>0</v>
      </c>
      <c r="J45" s="39">
        <v>0</v>
      </c>
      <c r="L45" s="231"/>
      <c r="M45" s="37" t="s">
        <v>149</v>
      </c>
      <c r="N45" s="6" t="s">
        <v>150</v>
      </c>
      <c r="O45" s="72"/>
      <c r="P45" s="38">
        <v>0</v>
      </c>
      <c r="Q45" s="38">
        <v>0</v>
      </c>
      <c r="R45" s="39">
        <v>0</v>
      </c>
      <c r="S45" s="38">
        <v>0</v>
      </c>
      <c r="T45" s="38">
        <v>0</v>
      </c>
      <c r="U45" s="39">
        <v>0</v>
      </c>
    </row>
    <row r="46" spans="1:21" x14ac:dyDescent="0.3">
      <c r="A46" s="231"/>
      <c r="B46" s="45" t="s">
        <v>72</v>
      </c>
      <c r="C46" s="52" t="s">
        <v>73</v>
      </c>
      <c r="D46" s="100">
        <v>11</v>
      </c>
      <c r="E46" s="35">
        <v>251229</v>
      </c>
      <c r="F46" s="35">
        <v>0</v>
      </c>
      <c r="G46" s="36">
        <v>251229</v>
      </c>
      <c r="H46" s="35">
        <v>101710</v>
      </c>
      <c r="I46" s="35">
        <v>0</v>
      </c>
      <c r="J46" s="36">
        <v>101710</v>
      </c>
      <c r="L46" s="231"/>
      <c r="M46" s="37" t="s">
        <v>151</v>
      </c>
      <c r="N46" s="6" t="s">
        <v>152</v>
      </c>
      <c r="O46" s="63"/>
      <c r="P46" s="38">
        <f t="shared" ref="P46:U46" si="19">+P47+P48</f>
        <v>89943</v>
      </c>
      <c r="Q46" s="38">
        <f t="shared" si="19"/>
        <v>0</v>
      </c>
      <c r="R46" s="38">
        <f t="shared" si="19"/>
        <v>89943</v>
      </c>
      <c r="S46" s="38">
        <f t="shared" si="19"/>
        <v>44979</v>
      </c>
      <c r="T46" s="38">
        <f t="shared" si="19"/>
        <v>0</v>
      </c>
      <c r="U46" s="38">
        <f t="shared" si="19"/>
        <v>44979</v>
      </c>
    </row>
    <row r="47" spans="1:21" x14ac:dyDescent="0.3">
      <c r="A47" s="231"/>
      <c r="B47" s="33" t="s">
        <v>74</v>
      </c>
      <c r="C47" s="52" t="s">
        <v>75</v>
      </c>
      <c r="D47" s="100">
        <v>12</v>
      </c>
      <c r="E47" s="35">
        <f t="shared" ref="E47:J47" si="20">+E48+E49</f>
        <v>34559</v>
      </c>
      <c r="F47" s="35">
        <f t="shared" si="20"/>
        <v>0</v>
      </c>
      <c r="G47" s="35">
        <f t="shared" si="20"/>
        <v>34559</v>
      </c>
      <c r="H47" s="35">
        <f t="shared" si="20"/>
        <v>39802</v>
      </c>
      <c r="I47" s="35">
        <f t="shared" si="20"/>
        <v>0</v>
      </c>
      <c r="J47" s="35">
        <f t="shared" si="20"/>
        <v>39802</v>
      </c>
      <c r="L47" s="231"/>
      <c r="M47" s="37" t="s">
        <v>153</v>
      </c>
      <c r="N47" s="43" t="s">
        <v>154</v>
      </c>
      <c r="O47" s="72"/>
      <c r="P47" s="38">
        <v>9317</v>
      </c>
      <c r="Q47" s="38">
        <v>0</v>
      </c>
      <c r="R47" s="39">
        <v>9317</v>
      </c>
      <c r="S47" s="38">
        <v>0</v>
      </c>
      <c r="T47" s="38">
        <v>0</v>
      </c>
      <c r="U47" s="39">
        <v>0</v>
      </c>
    </row>
    <row r="48" spans="1:21" x14ac:dyDescent="0.3">
      <c r="A48" s="231"/>
      <c r="B48" s="37" t="s">
        <v>76</v>
      </c>
      <c r="C48" s="53" t="s">
        <v>77</v>
      </c>
      <c r="D48" s="12"/>
      <c r="E48" s="38">
        <v>0</v>
      </c>
      <c r="F48" s="38">
        <v>0</v>
      </c>
      <c r="G48" s="39">
        <v>0</v>
      </c>
      <c r="H48" s="38">
        <v>0</v>
      </c>
      <c r="I48" s="38">
        <v>0</v>
      </c>
      <c r="J48" s="39">
        <v>0</v>
      </c>
      <c r="L48" s="231"/>
      <c r="M48" s="37" t="s">
        <v>155</v>
      </c>
      <c r="N48" s="43" t="s">
        <v>156</v>
      </c>
      <c r="O48" s="72"/>
      <c r="P48" s="38">
        <v>80626</v>
      </c>
      <c r="Q48" s="38">
        <v>0</v>
      </c>
      <c r="R48" s="39">
        <v>80626</v>
      </c>
      <c r="S48" s="38">
        <v>44979</v>
      </c>
      <c r="T48" s="38">
        <v>0</v>
      </c>
      <c r="U48" s="39">
        <v>44979</v>
      </c>
    </row>
    <row r="49" spans="1:21" x14ac:dyDescent="0.3">
      <c r="A49" s="231"/>
      <c r="B49" s="37" t="s">
        <v>78</v>
      </c>
      <c r="C49" s="53" t="s">
        <v>79</v>
      </c>
      <c r="D49" s="12"/>
      <c r="E49" s="38">
        <v>34559</v>
      </c>
      <c r="F49" s="38">
        <v>0</v>
      </c>
      <c r="G49" s="39">
        <v>34559</v>
      </c>
      <c r="H49" s="38">
        <v>39802</v>
      </c>
      <c r="I49" s="38">
        <v>0</v>
      </c>
      <c r="J49" s="39">
        <v>39802</v>
      </c>
      <c r="L49" s="231"/>
      <c r="M49" s="37"/>
      <c r="N49" s="43"/>
      <c r="O49" s="63"/>
      <c r="P49" s="77"/>
      <c r="Q49" s="77"/>
      <c r="R49" s="78"/>
      <c r="S49" s="77"/>
      <c r="T49" s="77"/>
      <c r="U49" s="78"/>
    </row>
    <row r="50" spans="1:21" x14ac:dyDescent="0.3">
      <c r="A50" s="231"/>
      <c r="B50" s="44" t="s">
        <v>80</v>
      </c>
      <c r="C50" s="52" t="s">
        <v>81</v>
      </c>
      <c r="D50" s="41">
        <v>13</v>
      </c>
      <c r="E50" s="35">
        <v>0</v>
      </c>
      <c r="F50" s="35">
        <v>0</v>
      </c>
      <c r="G50" s="36">
        <v>0</v>
      </c>
      <c r="H50" s="35">
        <v>0</v>
      </c>
      <c r="I50" s="35">
        <v>0</v>
      </c>
      <c r="J50" s="36">
        <v>0</v>
      </c>
      <c r="L50" s="232"/>
      <c r="M50" s="56"/>
      <c r="N50" s="57" t="s">
        <v>157</v>
      </c>
      <c r="O50" s="79"/>
      <c r="P50" s="59">
        <f t="shared" ref="P50:U50" si="21">+P9+P10+P11+P12+P13+P14+P17+P18+P24+P25+P26+P29+P32+P33</f>
        <v>11428202</v>
      </c>
      <c r="Q50" s="59">
        <f t="shared" si="21"/>
        <v>8866246</v>
      </c>
      <c r="R50" s="59">
        <f t="shared" si="21"/>
        <v>20294448</v>
      </c>
      <c r="S50" s="59">
        <f t="shared" si="21"/>
        <v>4091861</v>
      </c>
      <c r="T50" s="59">
        <f t="shared" si="21"/>
        <v>5190363</v>
      </c>
      <c r="U50" s="59">
        <f t="shared" si="21"/>
        <v>9282224</v>
      </c>
    </row>
    <row r="51" spans="1:21" x14ac:dyDescent="0.3">
      <c r="A51" s="231"/>
      <c r="B51" s="45" t="s">
        <v>82</v>
      </c>
      <c r="C51" s="52" t="s">
        <v>83</v>
      </c>
      <c r="D51" s="12"/>
      <c r="E51" s="35">
        <v>0</v>
      </c>
      <c r="F51" s="35">
        <v>0</v>
      </c>
      <c r="G51" s="36">
        <v>0</v>
      </c>
      <c r="H51" s="35">
        <v>0</v>
      </c>
      <c r="I51" s="35">
        <v>0</v>
      </c>
      <c r="J51" s="36">
        <v>0</v>
      </c>
    </row>
    <row r="52" spans="1:21" x14ac:dyDescent="0.3">
      <c r="A52" s="231"/>
      <c r="B52" s="44" t="s">
        <v>84</v>
      </c>
      <c r="C52" s="52" t="s">
        <v>85</v>
      </c>
      <c r="D52" s="41">
        <v>14</v>
      </c>
      <c r="E52" s="35">
        <v>73853</v>
      </c>
      <c r="F52" s="35">
        <v>0</v>
      </c>
      <c r="G52" s="36">
        <v>73853</v>
      </c>
      <c r="H52" s="35">
        <v>102414</v>
      </c>
      <c r="I52" s="35">
        <v>0</v>
      </c>
      <c r="J52" s="36">
        <v>102414</v>
      </c>
    </row>
    <row r="53" spans="1:21" x14ac:dyDescent="0.3">
      <c r="A53" s="231"/>
      <c r="B53" s="44" t="s">
        <v>86</v>
      </c>
      <c r="C53" s="52" t="s">
        <v>87</v>
      </c>
      <c r="D53" s="19">
        <v>15</v>
      </c>
      <c r="E53" s="35">
        <v>142437</v>
      </c>
      <c r="F53" s="35">
        <v>73</v>
      </c>
      <c r="G53" s="36">
        <v>142510</v>
      </c>
      <c r="H53" s="35">
        <v>224695</v>
      </c>
      <c r="I53" s="35">
        <v>63</v>
      </c>
      <c r="J53" s="36">
        <v>224758</v>
      </c>
    </row>
    <row r="54" spans="1:21" x14ac:dyDescent="0.3">
      <c r="A54" s="231"/>
      <c r="B54" s="28"/>
      <c r="C54" s="28"/>
      <c r="D54" s="12"/>
      <c r="E54" s="12"/>
      <c r="F54" s="12"/>
      <c r="G54" s="54"/>
      <c r="H54" s="12"/>
      <c r="I54" s="12"/>
      <c r="J54" s="54"/>
    </row>
    <row r="55" spans="1:21" x14ac:dyDescent="0.3">
      <c r="A55" s="232"/>
      <c r="B55" s="56"/>
      <c r="C55" s="57" t="s">
        <v>88</v>
      </c>
      <c r="D55" s="58"/>
      <c r="E55" s="59">
        <f t="shared" ref="E55:J55" si="22">+E9+E26+E33+E36+E46+E47+E50+E51+E52+E53</f>
        <v>11865480</v>
      </c>
      <c r="F55" s="59">
        <f t="shared" si="22"/>
        <v>8428968</v>
      </c>
      <c r="G55" s="59">
        <f t="shared" si="22"/>
        <v>20294448</v>
      </c>
      <c r="H55" s="59">
        <f t="shared" si="22"/>
        <v>4087143</v>
      </c>
      <c r="I55" s="59">
        <f t="shared" si="22"/>
        <v>5195081</v>
      </c>
      <c r="J55" s="59">
        <f t="shared" si="22"/>
        <v>9282224</v>
      </c>
    </row>
  </sheetData>
  <mergeCells count="4">
    <mergeCell ref="B2:J2"/>
    <mergeCell ref="E4:J5"/>
    <mergeCell ref="M2:U2"/>
    <mergeCell ref="P4:U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76"/>
  <sheetViews>
    <sheetView showGridLines="0" topLeftCell="B52" workbookViewId="0">
      <selection activeCell="J76" sqref="J76"/>
    </sheetView>
  </sheetViews>
  <sheetFormatPr defaultRowHeight="14.4" x14ac:dyDescent="0.3"/>
  <cols>
    <col min="2" max="2" width="16.6640625" customWidth="1"/>
    <col min="3" max="3" width="36.33203125" customWidth="1"/>
    <col min="4" max="4" width="5.44140625" bestFit="1" customWidth="1"/>
    <col min="5" max="6" width="10.33203125" bestFit="1" customWidth="1"/>
    <col min="7" max="7" width="11.33203125" bestFit="1" customWidth="1"/>
    <col min="8" max="8" width="10.109375" bestFit="1" customWidth="1"/>
    <col min="9" max="9" width="12.5546875" bestFit="1" customWidth="1"/>
    <col min="10" max="10" width="10.109375" bestFit="1" customWidth="1"/>
  </cols>
  <sheetData>
    <row r="1" spans="1:10" x14ac:dyDescent="0.3">
      <c r="A1" s="1"/>
      <c r="B1" s="2"/>
      <c r="C1" s="2"/>
      <c r="D1" s="2"/>
      <c r="E1" s="2"/>
      <c r="F1" s="2"/>
      <c r="G1" s="2"/>
      <c r="H1" s="2"/>
      <c r="I1" s="2"/>
      <c r="J1" s="4"/>
    </row>
    <row r="2" spans="1:10" x14ac:dyDescent="0.3">
      <c r="A2" s="80"/>
      <c r="B2" s="268" t="s">
        <v>158</v>
      </c>
      <c r="C2" s="268"/>
      <c r="D2" s="268"/>
      <c r="E2" s="268"/>
      <c r="F2" s="268"/>
      <c r="G2" s="268"/>
      <c r="H2" s="268"/>
      <c r="I2" s="268"/>
      <c r="J2" s="269"/>
    </row>
    <row r="3" spans="1:10" x14ac:dyDescent="0.3">
      <c r="A3" s="5"/>
      <c r="B3" s="81"/>
      <c r="C3" s="81"/>
      <c r="D3" s="82"/>
      <c r="E3" s="81"/>
      <c r="F3" s="81"/>
      <c r="G3" s="81"/>
      <c r="H3" s="81"/>
      <c r="I3" s="81"/>
      <c r="J3" s="83"/>
    </row>
    <row r="4" spans="1:10" x14ac:dyDescent="0.3">
      <c r="A4" s="5"/>
      <c r="B4" s="84"/>
      <c r="C4" s="85"/>
      <c r="D4" s="86"/>
      <c r="E4" s="270" t="s">
        <v>159</v>
      </c>
      <c r="F4" s="271"/>
      <c r="G4" s="271"/>
      <c r="H4" s="271"/>
      <c r="I4" s="271"/>
      <c r="J4" s="272"/>
    </row>
    <row r="5" spans="1:10" x14ac:dyDescent="0.3">
      <c r="A5" s="5"/>
      <c r="B5" s="87"/>
      <c r="C5" s="85"/>
      <c r="D5" s="86"/>
      <c r="E5" s="273" t="s">
        <v>160</v>
      </c>
      <c r="F5" s="274"/>
      <c r="G5" s="275"/>
      <c r="H5" s="276" t="s">
        <v>161</v>
      </c>
      <c r="I5" s="277"/>
      <c r="J5" s="278"/>
    </row>
    <row r="6" spans="1:10" x14ac:dyDescent="0.3">
      <c r="A6" s="80"/>
      <c r="B6" s="88"/>
      <c r="C6" s="89"/>
      <c r="D6" s="90"/>
      <c r="E6" s="91"/>
      <c r="F6" s="92" t="s">
        <v>523</v>
      </c>
      <c r="G6" s="93"/>
      <c r="H6" s="94"/>
      <c r="I6" s="92" t="s">
        <v>494</v>
      </c>
      <c r="J6" s="95"/>
    </row>
    <row r="7" spans="1:10" x14ac:dyDescent="0.3">
      <c r="A7" s="5"/>
      <c r="B7" s="28"/>
      <c r="C7" s="96"/>
      <c r="D7" s="86"/>
      <c r="E7" s="61"/>
      <c r="F7" s="97"/>
      <c r="G7" s="98"/>
      <c r="H7" s="61"/>
      <c r="I7" s="97"/>
      <c r="J7" s="99"/>
    </row>
    <row r="8" spans="1:10" x14ac:dyDescent="0.3">
      <c r="A8" s="5"/>
      <c r="B8" s="6"/>
      <c r="C8" s="28"/>
      <c r="D8" s="100" t="s">
        <v>4</v>
      </c>
      <c r="E8" s="85" t="s">
        <v>5</v>
      </c>
      <c r="F8" s="101" t="s">
        <v>6</v>
      </c>
      <c r="G8" s="102" t="s">
        <v>162</v>
      </c>
      <c r="H8" s="85" t="s">
        <v>5</v>
      </c>
      <c r="I8" s="100" t="s">
        <v>6</v>
      </c>
      <c r="J8" s="103" t="s">
        <v>162</v>
      </c>
    </row>
    <row r="9" spans="1:10" x14ac:dyDescent="0.3">
      <c r="A9" s="80"/>
      <c r="B9" s="7"/>
      <c r="C9" s="88"/>
      <c r="D9" s="104"/>
      <c r="E9" s="105"/>
      <c r="F9" s="104"/>
      <c r="G9" s="106"/>
      <c r="H9" s="105"/>
      <c r="I9" s="104"/>
      <c r="J9" s="107"/>
    </row>
    <row r="10" spans="1:10" x14ac:dyDescent="0.3">
      <c r="A10" s="5"/>
      <c r="B10" s="28" t="s">
        <v>163</v>
      </c>
      <c r="C10" s="28"/>
      <c r="D10" s="72"/>
      <c r="E10" s="108">
        <f t="shared" ref="E10:J10" si="0">+E11+E28+E45</f>
        <v>2523491</v>
      </c>
      <c r="F10" s="108">
        <f t="shared" si="0"/>
        <v>2774656</v>
      </c>
      <c r="G10" s="108">
        <f t="shared" si="0"/>
        <v>5298147</v>
      </c>
      <c r="H10" s="108">
        <f t="shared" si="0"/>
        <v>355345</v>
      </c>
      <c r="I10" s="108">
        <f t="shared" si="0"/>
        <v>921952</v>
      </c>
      <c r="J10" s="108">
        <f t="shared" si="0"/>
        <v>1277297</v>
      </c>
    </row>
    <row r="11" spans="1:10" x14ac:dyDescent="0.3">
      <c r="A11" s="5"/>
      <c r="B11" s="28" t="s">
        <v>8</v>
      </c>
      <c r="C11" s="28" t="s">
        <v>164</v>
      </c>
      <c r="D11" s="72">
        <v>1</v>
      </c>
      <c r="E11" s="35">
        <f t="shared" ref="E11:J11" si="1">+E12+E16+E19+E22+E23+E26+E27</f>
        <v>1402281</v>
      </c>
      <c r="F11" s="35">
        <f t="shared" si="1"/>
        <v>1759081</v>
      </c>
      <c r="G11" s="35">
        <f t="shared" si="1"/>
        <v>3161362</v>
      </c>
      <c r="H11" s="35">
        <f t="shared" si="1"/>
        <v>321052</v>
      </c>
      <c r="I11" s="35">
        <f t="shared" si="1"/>
        <v>105671</v>
      </c>
      <c r="J11" s="35">
        <f t="shared" si="1"/>
        <v>426723</v>
      </c>
    </row>
    <row r="12" spans="1:10" x14ac:dyDescent="0.3">
      <c r="A12" s="32"/>
      <c r="B12" s="109" t="s">
        <v>165</v>
      </c>
      <c r="C12" s="28" t="s">
        <v>166</v>
      </c>
      <c r="D12" s="110"/>
      <c r="E12" s="35">
        <f t="shared" ref="E12:J12" si="2">+E13+E14+E15</f>
        <v>1298020</v>
      </c>
      <c r="F12" s="35">
        <f t="shared" si="2"/>
        <v>889899</v>
      </c>
      <c r="G12" s="35">
        <f t="shared" si="2"/>
        <v>2187919</v>
      </c>
      <c r="H12" s="35">
        <f t="shared" si="2"/>
        <v>299305</v>
      </c>
      <c r="I12" s="35">
        <f t="shared" si="2"/>
        <v>97282</v>
      </c>
      <c r="J12" s="35">
        <f t="shared" si="2"/>
        <v>396587</v>
      </c>
    </row>
    <row r="13" spans="1:10" x14ac:dyDescent="0.3">
      <c r="A13" s="5"/>
      <c r="B13" s="6" t="s">
        <v>167</v>
      </c>
      <c r="C13" s="6" t="s">
        <v>168</v>
      </c>
      <c r="D13" s="12"/>
      <c r="E13" s="38">
        <v>0</v>
      </c>
      <c r="F13" s="38">
        <v>0</v>
      </c>
      <c r="G13" s="38">
        <v>0</v>
      </c>
      <c r="H13" s="38">
        <v>0</v>
      </c>
      <c r="I13" s="38">
        <v>0</v>
      </c>
      <c r="J13" s="39">
        <v>0</v>
      </c>
    </row>
    <row r="14" spans="1:10" x14ac:dyDescent="0.3">
      <c r="A14" s="5"/>
      <c r="B14" s="6" t="s">
        <v>169</v>
      </c>
      <c r="C14" s="6" t="s">
        <v>170</v>
      </c>
      <c r="D14" s="12"/>
      <c r="E14" s="38">
        <v>0</v>
      </c>
      <c r="F14" s="38">
        <v>0</v>
      </c>
      <c r="G14" s="38">
        <v>0</v>
      </c>
      <c r="H14" s="38">
        <v>0</v>
      </c>
      <c r="I14" s="38">
        <v>0</v>
      </c>
      <c r="J14" s="39">
        <v>0</v>
      </c>
    </row>
    <row r="15" spans="1:10" x14ac:dyDescent="0.3">
      <c r="A15" s="5"/>
      <c r="B15" s="111" t="s">
        <v>171</v>
      </c>
      <c r="C15" s="6" t="s">
        <v>172</v>
      </c>
      <c r="D15" s="12"/>
      <c r="E15" s="38">
        <v>1298020</v>
      </c>
      <c r="F15" s="38">
        <v>889899</v>
      </c>
      <c r="G15" s="38">
        <v>2187919</v>
      </c>
      <c r="H15" s="38">
        <v>299305</v>
      </c>
      <c r="I15" s="38">
        <v>97282</v>
      </c>
      <c r="J15" s="39">
        <v>396587</v>
      </c>
    </row>
    <row r="16" spans="1:10" x14ac:dyDescent="0.3">
      <c r="A16" s="5"/>
      <c r="B16" s="28" t="s">
        <v>173</v>
      </c>
      <c r="C16" s="28" t="s">
        <v>174</v>
      </c>
      <c r="D16" s="110"/>
      <c r="E16" s="35">
        <f t="shared" ref="E16:J16" si="3">+E17+E18</f>
        <v>31000</v>
      </c>
      <c r="F16" s="35">
        <f t="shared" si="3"/>
        <v>819386</v>
      </c>
      <c r="G16" s="35">
        <f t="shared" si="3"/>
        <v>850386</v>
      </c>
      <c r="H16" s="35">
        <f t="shared" si="3"/>
        <v>0</v>
      </c>
      <c r="I16" s="35">
        <f t="shared" si="3"/>
        <v>0</v>
      </c>
      <c r="J16" s="35">
        <f t="shared" si="3"/>
        <v>0</v>
      </c>
    </row>
    <row r="17" spans="1:10" x14ac:dyDescent="0.3">
      <c r="A17" s="5"/>
      <c r="B17" s="6" t="s">
        <v>175</v>
      </c>
      <c r="C17" s="6" t="s">
        <v>176</v>
      </c>
      <c r="D17" s="12"/>
      <c r="E17" s="38">
        <v>0</v>
      </c>
      <c r="F17" s="38">
        <v>0</v>
      </c>
      <c r="G17" s="38">
        <v>0</v>
      </c>
      <c r="H17" s="38">
        <v>0</v>
      </c>
      <c r="I17" s="38">
        <v>0</v>
      </c>
      <c r="J17" s="39">
        <v>0</v>
      </c>
    </row>
    <row r="18" spans="1:10" x14ac:dyDescent="0.3">
      <c r="A18" s="5"/>
      <c r="B18" s="6" t="s">
        <v>177</v>
      </c>
      <c r="C18" s="6" t="s">
        <v>178</v>
      </c>
      <c r="D18" s="12"/>
      <c r="E18" s="38">
        <v>31000</v>
      </c>
      <c r="F18" s="38">
        <v>819386</v>
      </c>
      <c r="G18" s="38">
        <v>850386</v>
      </c>
      <c r="H18" s="38">
        <v>0</v>
      </c>
      <c r="I18" s="38">
        <v>0</v>
      </c>
      <c r="J18" s="39">
        <v>0</v>
      </c>
    </row>
    <row r="19" spans="1:10" x14ac:dyDescent="0.3">
      <c r="A19" s="5"/>
      <c r="B19" s="28" t="s">
        <v>179</v>
      </c>
      <c r="C19" s="28" t="s">
        <v>180</v>
      </c>
      <c r="D19" s="110"/>
      <c r="E19" s="35">
        <f t="shared" ref="E19:J19" si="4">+E20+E21</f>
        <v>73261</v>
      </c>
      <c r="F19" s="35">
        <f t="shared" si="4"/>
        <v>49796</v>
      </c>
      <c r="G19" s="35">
        <f t="shared" si="4"/>
        <v>123057</v>
      </c>
      <c r="H19" s="35">
        <f t="shared" si="4"/>
        <v>21747</v>
      </c>
      <c r="I19" s="35">
        <f t="shared" si="4"/>
        <v>8389</v>
      </c>
      <c r="J19" s="35">
        <f t="shared" si="4"/>
        <v>30136</v>
      </c>
    </row>
    <row r="20" spans="1:10" x14ac:dyDescent="0.3">
      <c r="A20" s="5"/>
      <c r="B20" s="6" t="s">
        <v>181</v>
      </c>
      <c r="C20" s="6" t="s">
        <v>182</v>
      </c>
      <c r="D20" s="12"/>
      <c r="E20" s="38">
        <v>73261</v>
      </c>
      <c r="F20" s="38">
        <v>49796</v>
      </c>
      <c r="G20" s="38">
        <v>123057</v>
      </c>
      <c r="H20" s="38">
        <v>0</v>
      </c>
      <c r="I20" s="38">
        <v>0</v>
      </c>
      <c r="J20" s="39">
        <v>0</v>
      </c>
    </row>
    <row r="21" spans="1:10" x14ac:dyDescent="0.3">
      <c r="A21" s="5"/>
      <c r="B21" s="6" t="s">
        <v>183</v>
      </c>
      <c r="C21" s="6" t="s">
        <v>184</v>
      </c>
      <c r="D21" s="12"/>
      <c r="E21" s="38">
        <v>0</v>
      </c>
      <c r="F21" s="38">
        <v>0</v>
      </c>
      <c r="G21" s="38">
        <v>0</v>
      </c>
      <c r="H21" s="38">
        <v>21747</v>
      </c>
      <c r="I21" s="38">
        <v>8389</v>
      </c>
      <c r="J21" s="39">
        <v>30136</v>
      </c>
    </row>
    <row r="22" spans="1:10" x14ac:dyDescent="0.3">
      <c r="A22" s="5"/>
      <c r="B22" s="28" t="s">
        <v>185</v>
      </c>
      <c r="C22" s="28" t="s">
        <v>186</v>
      </c>
      <c r="D22" s="110"/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6">
        <v>0</v>
      </c>
    </row>
    <row r="23" spans="1:10" x14ac:dyDescent="0.3">
      <c r="A23" s="5"/>
      <c r="B23" s="28" t="s">
        <v>187</v>
      </c>
      <c r="C23" s="28" t="s">
        <v>188</v>
      </c>
      <c r="D23" s="110"/>
      <c r="E23" s="35">
        <f>+E24+E25</f>
        <v>0</v>
      </c>
      <c r="F23" s="35">
        <f>+F24+F25</f>
        <v>0</v>
      </c>
      <c r="G23" s="35">
        <f t="shared" ref="G23:I23" si="5">+G24+G25</f>
        <v>0</v>
      </c>
      <c r="H23" s="35">
        <f t="shared" si="5"/>
        <v>0</v>
      </c>
      <c r="I23" s="35">
        <f t="shared" si="5"/>
        <v>0</v>
      </c>
      <c r="J23" s="36">
        <v>0</v>
      </c>
    </row>
    <row r="24" spans="1:10" x14ac:dyDescent="0.3">
      <c r="A24" s="5"/>
      <c r="B24" s="6" t="s">
        <v>189</v>
      </c>
      <c r="C24" s="6" t="s">
        <v>190</v>
      </c>
      <c r="D24" s="12"/>
      <c r="E24" s="38">
        <v>0</v>
      </c>
      <c r="F24" s="38">
        <v>0</v>
      </c>
      <c r="G24" s="38">
        <v>0</v>
      </c>
      <c r="H24" s="38">
        <v>0</v>
      </c>
      <c r="I24" s="38">
        <v>0</v>
      </c>
      <c r="J24" s="39">
        <v>0</v>
      </c>
    </row>
    <row r="25" spans="1:10" x14ac:dyDescent="0.3">
      <c r="A25" s="5"/>
      <c r="B25" s="6" t="s">
        <v>191</v>
      </c>
      <c r="C25" s="6" t="s">
        <v>192</v>
      </c>
      <c r="D25" s="12"/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9">
        <v>0</v>
      </c>
    </row>
    <row r="26" spans="1:10" x14ac:dyDescent="0.3">
      <c r="A26" s="5"/>
      <c r="B26" s="28" t="s">
        <v>193</v>
      </c>
      <c r="C26" s="28" t="s">
        <v>194</v>
      </c>
      <c r="D26" s="110"/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6">
        <v>0</v>
      </c>
    </row>
    <row r="27" spans="1:10" x14ac:dyDescent="0.3">
      <c r="A27" s="5"/>
      <c r="B27" s="28" t="s">
        <v>195</v>
      </c>
      <c r="C27" s="28" t="s">
        <v>196</v>
      </c>
      <c r="D27" s="110"/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36">
        <v>0</v>
      </c>
    </row>
    <row r="28" spans="1:10" x14ac:dyDescent="0.3">
      <c r="A28" s="5"/>
      <c r="B28" s="28" t="s">
        <v>37</v>
      </c>
      <c r="C28" s="28" t="s">
        <v>197</v>
      </c>
      <c r="D28" s="112">
        <v>1</v>
      </c>
      <c r="E28" s="35">
        <f t="shared" ref="E28:J28" si="6">+E29+E42</f>
        <v>419983</v>
      </c>
      <c r="F28" s="35">
        <f t="shared" si="6"/>
        <v>242514</v>
      </c>
      <c r="G28" s="35">
        <f t="shared" si="6"/>
        <v>662497</v>
      </c>
      <c r="H28" s="35">
        <f t="shared" si="6"/>
        <v>6636</v>
      </c>
      <c r="I28" s="35">
        <f t="shared" si="6"/>
        <v>40836</v>
      </c>
      <c r="J28" s="35">
        <f t="shared" si="6"/>
        <v>47472</v>
      </c>
    </row>
    <row r="29" spans="1:10" x14ac:dyDescent="0.3">
      <c r="A29" s="5"/>
      <c r="B29" s="28" t="s">
        <v>198</v>
      </c>
      <c r="C29" s="28" t="s">
        <v>199</v>
      </c>
      <c r="D29" s="110"/>
      <c r="E29" s="38">
        <f t="shared" ref="E29:J29" si="7">+SUM(E30:E41)</f>
        <v>419983</v>
      </c>
      <c r="F29" s="38">
        <f t="shared" si="7"/>
        <v>242514</v>
      </c>
      <c r="G29" s="38">
        <f t="shared" si="7"/>
        <v>662497</v>
      </c>
      <c r="H29" s="38">
        <f t="shared" si="7"/>
        <v>6636</v>
      </c>
      <c r="I29" s="38">
        <f t="shared" si="7"/>
        <v>40836</v>
      </c>
      <c r="J29" s="38">
        <f t="shared" si="7"/>
        <v>47472</v>
      </c>
    </row>
    <row r="30" spans="1:10" x14ac:dyDescent="0.3">
      <c r="A30" s="5"/>
      <c r="B30" s="6" t="s">
        <v>200</v>
      </c>
      <c r="C30" s="6" t="s">
        <v>201</v>
      </c>
      <c r="D30" s="12"/>
      <c r="E30" s="38">
        <v>64799</v>
      </c>
      <c r="F30" s="38">
        <v>110655</v>
      </c>
      <c r="G30" s="38">
        <v>175454</v>
      </c>
      <c r="H30" s="38">
        <v>1436</v>
      </c>
      <c r="I30" s="38">
        <v>40836</v>
      </c>
      <c r="J30" s="39">
        <v>42272</v>
      </c>
    </row>
    <row r="31" spans="1:10" x14ac:dyDescent="0.3">
      <c r="A31" s="5"/>
      <c r="B31" s="6" t="s">
        <v>202</v>
      </c>
      <c r="C31" s="6" t="s">
        <v>203</v>
      </c>
      <c r="D31" s="12"/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9">
        <v>0</v>
      </c>
    </row>
    <row r="32" spans="1:10" x14ac:dyDescent="0.3">
      <c r="A32" s="5"/>
      <c r="B32" s="6" t="s">
        <v>204</v>
      </c>
      <c r="C32" s="6" t="s">
        <v>205</v>
      </c>
      <c r="D32" s="12"/>
      <c r="E32" s="38">
        <v>323542</v>
      </c>
      <c r="F32" s="38">
        <v>0</v>
      </c>
      <c r="G32" s="38">
        <v>323542</v>
      </c>
      <c r="H32" s="38">
        <v>3970</v>
      </c>
      <c r="I32" s="38">
        <v>0</v>
      </c>
      <c r="J32" s="39">
        <v>3970</v>
      </c>
    </row>
    <row r="33" spans="1:10" x14ac:dyDescent="0.3">
      <c r="A33" s="5"/>
      <c r="B33" s="6" t="s">
        <v>206</v>
      </c>
      <c r="C33" s="6" t="s">
        <v>207</v>
      </c>
      <c r="D33" s="12"/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9">
        <v>0</v>
      </c>
    </row>
    <row r="34" spans="1:10" x14ac:dyDescent="0.3">
      <c r="A34" s="5"/>
      <c r="B34" s="6" t="s">
        <v>208</v>
      </c>
      <c r="C34" s="6" t="s">
        <v>209</v>
      </c>
      <c r="D34" s="12"/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39">
        <v>0</v>
      </c>
    </row>
    <row r="35" spans="1:10" x14ac:dyDescent="0.3">
      <c r="A35" s="5"/>
      <c r="B35" s="6" t="s">
        <v>210</v>
      </c>
      <c r="C35" s="6" t="s">
        <v>211</v>
      </c>
      <c r="D35" s="12"/>
      <c r="E35" s="38">
        <v>31642</v>
      </c>
      <c r="F35" s="38">
        <v>0</v>
      </c>
      <c r="G35" s="38">
        <v>31642</v>
      </c>
      <c r="H35" s="38">
        <v>1230</v>
      </c>
      <c r="I35" s="38">
        <v>0</v>
      </c>
      <c r="J35" s="39">
        <v>1230</v>
      </c>
    </row>
    <row r="36" spans="1:10" x14ac:dyDescent="0.3">
      <c r="A36" s="5"/>
      <c r="B36" s="6" t="s">
        <v>212</v>
      </c>
      <c r="C36" s="6" t="s">
        <v>213</v>
      </c>
      <c r="D36" s="12"/>
      <c r="E36" s="38">
        <v>0</v>
      </c>
      <c r="F36" s="38">
        <v>0</v>
      </c>
      <c r="G36" s="38">
        <v>0</v>
      </c>
      <c r="H36" s="38">
        <v>0</v>
      </c>
      <c r="I36" s="38">
        <v>0</v>
      </c>
      <c r="J36" s="39">
        <v>0</v>
      </c>
    </row>
    <row r="37" spans="1:10" x14ac:dyDescent="0.3">
      <c r="A37" s="5"/>
      <c r="B37" s="6" t="s">
        <v>214</v>
      </c>
      <c r="C37" s="6" t="s">
        <v>215</v>
      </c>
      <c r="D37" s="12"/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9">
        <v>0</v>
      </c>
    </row>
    <row r="38" spans="1:10" x14ac:dyDescent="0.3">
      <c r="A38" s="5"/>
      <c r="B38" s="6" t="s">
        <v>216</v>
      </c>
      <c r="C38" s="6" t="s">
        <v>217</v>
      </c>
      <c r="D38" s="12"/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9">
        <v>0</v>
      </c>
    </row>
    <row r="39" spans="1:10" x14ac:dyDescent="0.3">
      <c r="A39" s="5"/>
      <c r="B39" s="6" t="s">
        <v>218</v>
      </c>
      <c r="C39" s="6" t="s">
        <v>219</v>
      </c>
      <c r="D39" s="12"/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9">
        <v>0</v>
      </c>
    </row>
    <row r="40" spans="1:10" x14ac:dyDescent="0.3">
      <c r="A40" s="5"/>
      <c r="B40" s="6" t="s">
        <v>220</v>
      </c>
      <c r="C40" s="6" t="s">
        <v>221</v>
      </c>
      <c r="D40" s="12"/>
      <c r="E40" s="38">
        <v>0</v>
      </c>
      <c r="F40" s="38">
        <v>0</v>
      </c>
      <c r="G40" s="38">
        <v>0</v>
      </c>
      <c r="H40" s="38">
        <v>0</v>
      </c>
      <c r="I40" s="38">
        <v>0</v>
      </c>
      <c r="J40" s="39">
        <v>0</v>
      </c>
    </row>
    <row r="41" spans="1:10" x14ac:dyDescent="0.3">
      <c r="A41" s="5"/>
      <c r="B41" s="6" t="s">
        <v>222</v>
      </c>
      <c r="C41" s="6" t="s">
        <v>223</v>
      </c>
      <c r="D41" s="12"/>
      <c r="E41" s="38">
        <v>0</v>
      </c>
      <c r="F41" s="38">
        <v>131859</v>
      </c>
      <c r="G41" s="38">
        <v>131859</v>
      </c>
      <c r="H41" s="38">
        <v>0</v>
      </c>
      <c r="I41" s="38">
        <v>0</v>
      </c>
      <c r="J41" s="39">
        <v>0</v>
      </c>
    </row>
    <row r="42" spans="1:10" x14ac:dyDescent="0.3">
      <c r="A42" s="5"/>
      <c r="B42" s="28" t="s">
        <v>224</v>
      </c>
      <c r="C42" s="28" t="s">
        <v>225</v>
      </c>
      <c r="D42" s="110"/>
      <c r="E42" s="35">
        <f>+SUM(E43:E44)</f>
        <v>0</v>
      </c>
      <c r="F42" s="35">
        <f t="shared" ref="F42:J42" si="8">+SUM(F43:F44)</f>
        <v>0</v>
      </c>
      <c r="G42" s="35">
        <f t="shared" si="8"/>
        <v>0</v>
      </c>
      <c r="H42" s="35">
        <f t="shared" si="8"/>
        <v>0</v>
      </c>
      <c r="I42" s="35">
        <f t="shared" si="8"/>
        <v>0</v>
      </c>
      <c r="J42" s="35">
        <f t="shared" si="8"/>
        <v>0</v>
      </c>
    </row>
    <row r="43" spans="1:10" x14ac:dyDescent="0.3">
      <c r="A43" s="5"/>
      <c r="B43" s="6" t="s">
        <v>226</v>
      </c>
      <c r="C43" s="6" t="s">
        <v>227</v>
      </c>
      <c r="D43" s="12"/>
      <c r="E43" s="38">
        <v>0</v>
      </c>
      <c r="F43" s="38">
        <v>0</v>
      </c>
      <c r="G43" s="38">
        <v>0</v>
      </c>
      <c r="H43" s="38">
        <v>0</v>
      </c>
      <c r="I43" s="38">
        <v>0</v>
      </c>
      <c r="J43" s="36">
        <v>0</v>
      </c>
    </row>
    <row r="44" spans="1:10" x14ac:dyDescent="0.3">
      <c r="A44" s="5"/>
      <c r="B44" s="6" t="s">
        <v>228</v>
      </c>
      <c r="C44" s="6" t="s">
        <v>229</v>
      </c>
      <c r="D44" s="12"/>
      <c r="E44" s="38">
        <v>0</v>
      </c>
      <c r="F44" s="38">
        <v>0</v>
      </c>
      <c r="G44" s="38">
        <v>0</v>
      </c>
      <c r="H44" s="38">
        <v>0</v>
      </c>
      <c r="I44" s="38">
        <v>0</v>
      </c>
      <c r="J44" s="36">
        <v>0</v>
      </c>
    </row>
    <row r="45" spans="1:10" x14ac:dyDescent="0.3">
      <c r="A45" s="32"/>
      <c r="B45" s="28" t="s">
        <v>48</v>
      </c>
      <c r="C45" s="28" t="s">
        <v>230</v>
      </c>
      <c r="D45" s="113"/>
      <c r="E45" s="35">
        <f t="shared" ref="E45:J45" si="9">+E46+E50+E55</f>
        <v>701227</v>
      </c>
      <c r="F45" s="35">
        <f t="shared" si="9"/>
        <v>773061</v>
      </c>
      <c r="G45" s="35">
        <f t="shared" si="9"/>
        <v>1474288</v>
      </c>
      <c r="H45" s="35">
        <f t="shared" si="9"/>
        <v>27657</v>
      </c>
      <c r="I45" s="35">
        <f t="shared" si="9"/>
        <v>775445</v>
      </c>
      <c r="J45" s="35">
        <f t="shared" si="9"/>
        <v>803102</v>
      </c>
    </row>
    <row r="46" spans="1:10" x14ac:dyDescent="0.3">
      <c r="A46" s="5"/>
      <c r="B46" s="33" t="s">
        <v>50</v>
      </c>
      <c r="C46" s="28" t="s">
        <v>231</v>
      </c>
      <c r="D46" s="113"/>
      <c r="E46" s="35">
        <f>+SUM(E47:E49)</f>
        <v>0</v>
      </c>
      <c r="F46" s="35">
        <f t="shared" ref="F46:J46" si="10">+SUM(F47:F49)</f>
        <v>0</v>
      </c>
      <c r="G46" s="35">
        <f t="shared" si="10"/>
        <v>0</v>
      </c>
      <c r="H46" s="35">
        <f t="shared" si="10"/>
        <v>0</v>
      </c>
      <c r="I46" s="35">
        <f t="shared" si="10"/>
        <v>0</v>
      </c>
      <c r="J46" s="35">
        <f t="shared" si="10"/>
        <v>0</v>
      </c>
    </row>
    <row r="47" spans="1:10" x14ac:dyDescent="0.3">
      <c r="A47" s="5"/>
      <c r="B47" s="37" t="s">
        <v>232</v>
      </c>
      <c r="C47" s="6" t="s">
        <v>233</v>
      </c>
      <c r="D47" s="41"/>
      <c r="E47" s="38">
        <v>0</v>
      </c>
      <c r="F47" s="38">
        <v>0</v>
      </c>
      <c r="G47" s="38">
        <v>0</v>
      </c>
      <c r="H47" s="38">
        <v>0</v>
      </c>
      <c r="I47" s="38">
        <v>0</v>
      </c>
      <c r="J47" s="36">
        <v>0</v>
      </c>
    </row>
    <row r="48" spans="1:10" x14ac:dyDescent="0.3">
      <c r="A48" s="5"/>
      <c r="B48" s="37" t="s">
        <v>234</v>
      </c>
      <c r="C48" s="6" t="s">
        <v>235</v>
      </c>
      <c r="D48" s="41"/>
      <c r="E48" s="38">
        <v>0</v>
      </c>
      <c r="F48" s="38">
        <v>0</v>
      </c>
      <c r="G48" s="38">
        <v>0</v>
      </c>
      <c r="H48" s="38">
        <v>0</v>
      </c>
      <c r="I48" s="38">
        <v>0</v>
      </c>
      <c r="J48" s="36">
        <v>0</v>
      </c>
    </row>
    <row r="49" spans="1:10" x14ac:dyDescent="0.3">
      <c r="A49" s="5"/>
      <c r="B49" s="37" t="s">
        <v>236</v>
      </c>
      <c r="C49" s="6" t="s">
        <v>237</v>
      </c>
      <c r="D49" s="41"/>
      <c r="E49" s="38">
        <v>0</v>
      </c>
      <c r="F49" s="38">
        <v>0</v>
      </c>
      <c r="G49" s="38">
        <v>0</v>
      </c>
      <c r="H49" s="38">
        <v>0</v>
      </c>
      <c r="I49" s="38">
        <v>0</v>
      </c>
      <c r="J49" s="36">
        <v>0</v>
      </c>
    </row>
    <row r="50" spans="1:10" x14ac:dyDescent="0.3">
      <c r="A50" s="5"/>
      <c r="B50" s="33" t="s">
        <v>52</v>
      </c>
      <c r="C50" s="28" t="s">
        <v>238</v>
      </c>
      <c r="D50" s="113"/>
      <c r="E50" s="35">
        <f t="shared" ref="E50:J50" si="11">+E51+E54</f>
        <v>701227</v>
      </c>
      <c r="F50" s="35">
        <f t="shared" si="11"/>
        <v>773061</v>
      </c>
      <c r="G50" s="35">
        <f t="shared" si="11"/>
        <v>1474288</v>
      </c>
      <c r="H50" s="35">
        <f t="shared" si="11"/>
        <v>27657</v>
      </c>
      <c r="I50" s="35">
        <f t="shared" si="11"/>
        <v>775445</v>
      </c>
      <c r="J50" s="35">
        <f t="shared" si="11"/>
        <v>803102</v>
      </c>
    </row>
    <row r="51" spans="1:10" x14ac:dyDescent="0.3">
      <c r="A51" s="5"/>
      <c r="B51" s="37" t="s">
        <v>239</v>
      </c>
      <c r="C51" s="6" t="s">
        <v>240</v>
      </c>
      <c r="D51" s="12"/>
      <c r="E51" s="38">
        <f>+SUM(E52:E53)</f>
        <v>107624</v>
      </c>
      <c r="F51" s="38">
        <f t="shared" ref="F51:G51" si="12">+SUM(F52:F53)</f>
        <v>106721</v>
      </c>
      <c r="G51" s="38">
        <f t="shared" si="12"/>
        <v>214345</v>
      </c>
      <c r="H51" s="38">
        <f t="shared" ref="H51" si="13">+SUM(H52:H53)</f>
        <v>0</v>
      </c>
      <c r="I51" s="38">
        <f t="shared" ref="I51" si="14">+SUM(I52:I53)</f>
        <v>0</v>
      </c>
      <c r="J51" s="38">
        <f t="shared" ref="J51" si="15">+SUM(J52:J53)</f>
        <v>0</v>
      </c>
    </row>
    <row r="52" spans="1:10" x14ac:dyDescent="0.3">
      <c r="A52" s="5"/>
      <c r="B52" s="37" t="s">
        <v>241</v>
      </c>
      <c r="C52" s="6" t="s">
        <v>242</v>
      </c>
      <c r="D52" s="12"/>
      <c r="E52" s="38">
        <v>91612</v>
      </c>
      <c r="F52" s="38">
        <v>15356</v>
      </c>
      <c r="G52" s="38">
        <v>106968</v>
      </c>
      <c r="H52" s="38">
        <v>0</v>
      </c>
      <c r="I52" s="38">
        <v>0</v>
      </c>
      <c r="J52" s="36">
        <v>0</v>
      </c>
    </row>
    <row r="53" spans="1:10" x14ac:dyDescent="0.3">
      <c r="A53" s="5"/>
      <c r="B53" s="37" t="s">
        <v>243</v>
      </c>
      <c r="C53" s="6" t="s">
        <v>244</v>
      </c>
      <c r="D53" s="12"/>
      <c r="E53" s="38">
        <v>16012</v>
      </c>
      <c r="F53" s="38">
        <v>91365</v>
      </c>
      <c r="G53" s="38">
        <v>107377</v>
      </c>
      <c r="H53" s="38">
        <v>0</v>
      </c>
      <c r="I53" s="38">
        <v>0</v>
      </c>
      <c r="J53" s="36">
        <v>0</v>
      </c>
    </row>
    <row r="54" spans="1:10" x14ac:dyDescent="0.3">
      <c r="A54" s="5"/>
      <c r="B54" s="37" t="s">
        <v>245</v>
      </c>
      <c r="C54" s="6" t="s">
        <v>246</v>
      </c>
      <c r="D54" s="12"/>
      <c r="E54" s="38">
        <v>593603</v>
      </c>
      <c r="F54" s="38">
        <v>666340</v>
      </c>
      <c r="G54" s="38">
        <v>1259943</v>
      </c>
      <c r="H54" s="38">
        <v>27657</v>
      </c>
      <c r="I54" s="38">
        <v>775445</v>
      </c>
      <c r="J54" s="36">
        <v>803102</v>
      </c>
    </row>
    <row r="55" spans="1:10" x14ac:dyDescent="0.3">
      <c r="A55" s="5"/>
      <c r="B55" s="33" t="s">
        <v>247</v>
      </c>
      <c r="C55" s="28" t="s">
        <v>79</v>
      </c>
      <c r="D55" s="110"/>
      <c r="E55" s="35">
        <v>0</v>
      </c>
      <c r="F55" s="35">
        <v>0</v>
      </c>
      <c r="G55" s="35">
        <v>0</v>
      </c>
      <c r="H55" s="35">
        <v>0</v>
      </c>
      <c r="I55" s="35">
        <v>0</v>
      </c>
      <c r="J55" s="36">
        <v>0</v>
      </c>
    </row>
    <row r="56" spans="1:10" x14ac:dyDescent="0.3">
      <c r="A56" s="5"/>
      <c r="B56" s="114" t="s">
        <v>248</v>
      </c>
      <c r="C56" s="115"/>
      <c r="D56" s="12"/>
      <c r="E56" s="116">
        <f t="shared" ref="E56:J56" si="16">+E57+E66+E74</f>
        <v>67873182</v>
      </c>
      <c r="F56" s="116">
        <f t="shared" si="16"/>
        <v>6078363</v>
      </c>
      <c r="G56" s="116">
        <f t="shared" si="16"/>
        <v>73951545</v>
      </c>
      <c r="H56" s="116">
        <f t="shared" si="16"/>
        <v>15524852</v>
      </c>
      <c r="I56" s="116">
        <f t="shared" si="16"/>
        <v>4008298</v>
      </c>
      <c r="J56" s="116">
        <f t="shared" si="16"/>
        <v>19533150</v>
      </c>
    </row>
    <row r="57" spans="1:10" x14ac:dyDescent="0.3">
      <c r="A57" s="5"/>
      <c r="B57" s="28" t="s">
        <v>54</v>
      </c>
      <c r="C57" s="28" t="s">
        <v>249</v>
      </c>
      <c r="D57" s="12"/>
      <c r="E57" s="116">
        <f t="shared" ref="E57:J57" si="17">+SUM(E58:E65)</f>
        <v>4600441</v>
      </c>
      <c r="F57" s="116">
        <f t="shared" si="17"/>
        <v>2112045</v>
      </c>
      <c r="G57" s="116">
        <f t="shared" si="17"/>
        <v>6712486</v>
      </c>
      <c r="H57" s="116">
        <f t="shared" si="17"/>
        <v>316275</v>
      </c>
      <c r="I57" s="116">
        <f t="shared" si="17"/>
        <v>2098143</v>
      </c>
      <c r="J57" s="116">
        <f t="shared" si="17"/>
        <v>2414418</v>
      </c>
    </row>
    <row r="58" spans="1:10" x14ac:dyDescent="0.3">
      <c r="A58" s="5"/>
      <c r="B58" s="6" t="s">
        <v>250</v>
      </c>
      <c r="C58" s="6" t="s">
        <v>251</v>
      </c>
      <c r="D58" s="12"/>
      <c r="E58" s="38">
        <v>0</v>
      </c>
      <c r="F58" s="38">
        <v>0</v>
      </c>
      <c r="G58" s="38">
        <v>0</v>
      </c>
      <c r="H58" s="38">
        <v>0</v>
      </c>
      <c r="I58" s="38">
        <v>0</v>
      </c>
      <c r="J58" s="39">
        <v>0</v>
      </c>
    </row>
    <row r="59" spans="1:10" x14ac:dyDescent="0.3">
      <c r="A59" s="5"/>
      <c r="B59" s="6" t="s">
        <v>252</v>
      </c>
      <c r="C59" s="6" t="s">
        <v>253</v>
      </c>
      <c r="D59" s="12"/>
      <c r="E59" s="38">
        <v>2593321</v>
      </c>
      <c r="F59" s="38">
        <v>0</v>
      </c>
      <c r="G59" s="38">
        <v>2593321</v>
      </c>
      <c r="H59" s="38">
        <v>1468</v>
      </c>
      <c r="I59" s="38">
        <v>0</v>
      </c>
      <c r="J59" s="39">
        <v>1468</v>
      </c>
    </row>
    <row r="60" spans="1:10" x14ac:dyDescent="0.3">
      <c r="A60" s="5"/>
      <c r="B60" s="6" t="s">
        <v>254</v>
      </c>
      <c r="C60" s="6" t="s">
        <v>255</v>
      </c>
      <c r="D60" s="12"/>
      <c r="E60" s="38">
        <v>803612</v>
      </c>
      <c r="F60" s="38">
        <v>72891</v>
      </c>
      <c r="G60" s="38">
        <v>876503</v>
      </c>
      <c r="H60" s="38">
        <v>106159</v>
      </c>
      <c r="I60" s="38">
        <v>4130</v>
      </c>
      <c r="J60" s="39">
        <v>110289</v>
      </c>
    </row>
    <row r="61" spans="1:10" x14ac:dyDescent="0.3">
      <c r="A61" s="5"/>
      <c r="B61" s="6" t="s">
        <v>256</v>
      </c>
      <c r="C61" s="6" t="s">
        <v>257</v>
      </c>
      <c r="D61" s="12"/>
      <c r="E61" s="38">
        <v>23422</v>
      </c>
      <c r="F61" s="38">
        <v>0</v>
      </c>
      <c r="G61" s="38">
        <v>23422</v>
      </c>
      <c r="H61" s="38">
        <v>0</v>
      </c>
      <c r="I61" s="38">
        <v>0</v>
      </c>
      <c r="J61" s="39">
        <v>0</v>
      </c>
    </row>
    <row r="62" spans="1:10" x14ac:dyDescent="0.3">
      <c r="A62" s="5"/>
      <c r="B62" s="6" t="s">
        <v>258</v>
      </c>
      <c r="C62" s="6" t="s">
        <v>259</v>
      </c>
      <c r="D62" s="12"/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9">
        <v>0</v>
      </c>
    </row>
    <row r="63" spans="1:10" x14ac:dyDescent="0.3">
      <c r="A63" s="5"/>
      <c r="B63" s="6" t="s">
        <v>260</v>
      </c>
      <c r="C63" s="6" t="s">
        <v>261</v>
      </c>
      <c r="D63" s="12"/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9">
        <v>0</v>
      </c>
    </row>
    <row r="64" spans="1:10" x14ac:dyDescent="0.3">
      <c r="A64" s="5"/>
      <c r="B64" s="6" t="s">
        <v>262</v>
      </c>
      <c r="C64" s="6" t="s">
        <v>263</v>
      </c>
      <c r="D64" s="12"/>
      <c r="E64" s="38">
        <v>894</v>
      </c>
      <c r="F64" s="38">
        <v>0</v>
      </c>
      <c r="G64" s="38">
        <v>894</v>
      </c>
      <c r="H64" s="38">
        <v>989</v>
      </c>
      <c r="I64" s="38">
        <v>0</v>
      </c>
      <c r="J64" s="39">
        <v>989</v>
      </c>
    </row>
    <row r="65" spans="1:10" x14ac:dyDescent="0.3">
      <c r="A65" s="5"/>
      <c r="B65" s="6" t="s">
        <v>264</v>
      </c>
      <c r="C65" s="6" t="s">
        <v>265</v>
      </c>
      <c r="D65" s="12"/>
      <c r="E65" s="38">
        <v>1179192</v>
      </c>
      <c r="F65" s="38">
        <v>2039154</v>
      </c>
      <c r="G65" s="38">
        <v>3218346</v>
      </c>
      <c r="H65" s="38">
        <v>207659</v>
      </c>
      <c r="I65" s="38">
        <v>2094013</v>
      </c>
      <c r="J65" s="39">
        <v>2301672</v>
      </c>
    </row>
    <row r="66" spans="1:10" x14ac:dyDescent="0.3">
      <c r="A66" s="5"/>
      <c r="B66" s="28" t="s">
        <v>72</v>
      </c>
      <c r="C66" s="28" t="s">
        <v>266</v>
      </c>
      <c r="D66" s="12"/>
      <c r="E66" s="35">
        <f t="shared" ref="E66:J66" si="18">+SUM(E67:E73)</f>
        <v>63272741</v>
      </c>
      <c r="F66" s="35">
        <f t="shared" si="18"/>
        <v>3966318</v>
      </c>
      <c r="G66" s="35">
        <f t="shared" si="18"/>
        <v>67239059</v>
      </c>
      <c r="H66" s="35">
        <f t="shared" si="18"/>
        <v>15208577</v>
      </c>
      <c r="I66" s="35">
        <f t="shared" si="18"/>
        <v>1910155</v>
      </c>
      <c r="J66" s="35">
        <f t="shared" si="18"/>
        <v>17118732</v>
      </c>
    </row>
    <row r="67" spans="1:10" x14ac:dyDescent="0.3">
      <c r="A67" s="5"/>
      <c r="B67" s="74" t="s">
        <v>267</v>
      </c>
      <c r="C67" s="6" t="s">
        <v>268</v>
      </c>
      <c r="D67" s="12"/>
      <c r="E67" s="38">
        <v>61650</v>
      </c>
      <c r="F67" s="38">
        <v>0</v>
      </c>
      <c r="G67" s="38">
        <v>61650</v>
      </c>
      <c r="H67" s="38">
        <v>0</v>
      </c>
      <c r="I67" s="38">
        <v>0</v>
      </c>
      <c r="J67" s="39">
        <v>0</v>
      </c>
    </row>
    <row r="68" spans="1:10" x14ac:dyDescent="0.3">
      <c r="A68" s="5"/>
      <c r="B68" s="6" t="s">
        <v>269</v>
      </c>
      <c r="C68" s="6" t="s">
        <v>270</v>
      </c>
      <c r="D68" s="12"/>
      <c r="E68" s="38">
        <v>0</v>
      </c>
      <c r="F68" s="38">
        <v>0</v>
      </c>
      <c r="G68" s="38">
        <v>0</v>
      </c>
      <c r="H68" s="38">
        <v>0</v>
      </c>
      <c r="I68" s="38">
        <v>0</v>
      </c>
      <c r="J68" s="39">
        <v>0</v>
      </c>
    </row>
    <row r="69" spans="1:10" x14ac:dyDescent="0.3">
      <c r="A69" s="5"/>
      <c r="B69" s="74" t="s">
        <v>271</v>
      </c>
      <c r="C69" s="6" t="s">
        <v>272</v>
      </c>
      <c r="D69" s="12"/>
      <c r="E69" s="38">
        <v>760269</v>
      </c>
      <c r="F69" s="38">
        <v>0</v>
      </c>
      <c r="G69" s="38">
        <v>760269</v>
      </c>
      <c r="H69" s="38">
        <v>155058</v>
      </c>
      <c r="I69" s="38">
        <v>0</v>
      </c>
      <c r="J69" s="39">
        <v>155058</v>
      </c>
    </row>
    <row r="70" spans="1:10" x14ac:dyDescent="0.3">
      <c r="A70" s="5"/>
      <c r="B70" s="6" t="s">
        <v>273</v>
      </c>
      <c r="C70" s="6" t="s">
        <v>274</v>
      </c>
      <c r="D70" s="12"/>
      <c r="E70" s="38">
        <v>0</v>
      </c>
      <c r="F70" s="38">
        <v>0</v>
      </c>
      <c r="G70" s="38">
        <v>0</v>
      </c>
      <c r="H70" s="38">
        <v>0</v>
      </c>
      <c r="I70" s="38">
        <v>0</v>
      </c>
      <c r="J70" s="39">
        <v>0</v>
      </c>
    </row>
    <row r="71" spans="1:10" x14ac:dyDescent="0.3">
      <c r="A71" s="5"/>
      <c r="B71" s="117" t="s">
        <v>275</v>
      </c>
      <c r="C71" s="6" t="s">
        <v>276</v>
      </c>
      <c r="D71" s="12"/>
      <c r="E71" s="38">
        <v>4366808</v>
      </c>
      <c r="F71" s="38">
        <v>0</v>
      </c>
      <c r="G71" s="38">
        <v>4366808</v>
      </c>
      <c r="H71" s="38">
        <v>760300</v>
      </c>
      <c r="I71" s="38">
        <v>0</v>
      </c>
      <c r="J71" s="39">
        <v>760300</v>
      </c>
    </row>
    <row r="72" spans="1:10" x14ac:dyDescent="0.3">
      <c r="A72" s="5"/>
      <c r="B72" s="6" t="s">
        <v>277</v>
      </c>
      <c r="C72" s="6" t="s">
        <v>278</v>
      </c>
      <c r="D72" s="12"/>
      <c r="E72" s="38">
        <v>58084014</v>
      </c>
      <c r="F72" s="38">
        <v>3966318</v>
      </c>
      <c r="G72" s="38">
        <v>62050332</v>
      </c>
      <c r="H72" s="38">
        <v>14293219</v>
      </c>
      <c r="I72" s="38">
        <v>1910155</v>
      </c>
      <c r="J72" s="39">
        <v>16203374</v>
      </c>
    </row>
    <row r="73" spans="1:10" x14ac:dyDescent="0.3">
      <c r="A73" s="5"/>
      <c r="B73" s="6" t="s">
        <v>279</v>
      </c>
      <c r="C73" s="6" t="s">
        <v>280</v>
      </c>
      <c r="D73" s="12"/>
      <c r="E73" s="38">
        <v>0</v>
      </c>
      <c r="F73" s="38">
        <v>0</v>
      </c>
      <c r="G73" s="38">
        <v>0</v>
      </c>
      <c r="H73" s="38">
        <v>0</v>
      </c>
      <c r="I73" s="38">
        <v>0</v>
      </c>
      <c r="J73" s="39">
        <v>0</v>
      </c>
    </row>
    <row r="74" spans="1:10" x14ac:dyDescent="0.3">
      <c r="A74" s="5"/>
      <c r="B74" s="28" t="s">
        <v>74</v>
      </c>
      <c r="C74" s="28" t="s">
        <v>281</v>
      </c>
      <c r="D74" s="12"/>
      <c r="E74" s="35">
        <v>0</v>
      </c>
      <c r="F74" s="38">
        <v>0</v>
      </c>
      <c r="G74" s="35">
        <v>0</v>
      </c>
      <c r="H74" s="35">
        <v>0</v>
      </c>
      <c r="I74" s="35">
        <v>0</v>
      </c>
      <c r="J74" s="36">
        <v>0</v>
      </c>
    </row>
    <row r="75" spans="1:10" x14ac:dyDescent="0.3">
      <c r="A75" s="5"/>
      <c r="B75" s="6"/>
      <c r="C75" s="6"/>
      <c r="D75" s="12"/>
      <c r="E75" s="86"/>
      <c r="F75" s="12"/>
      <c r="G75" s="118"/>
      <c r="H75" s="86"/>
      <c r="I75" s="12"/>
      <c r="J75" s="119"/>
    </row>
    <row r="76" spans="1:10" x14ac:dyDescent="0.3">
      <c r="A76" s="55"/>
      <c r="B76" s="56"/>
      <c r="C76" s="120" t="s">
        <v>282</v>
      </c>
      <c r="D76" s="58"/>
      <c r="E76" s="59">
        <f t="shared" ref="E76:J76" si="19">+E10+E56</f>
        <v>70396673</v>
      </c>
      <c r="F76" s="59">
        <f t="shared" si="19"/>
        <v>8853019</v>
      </c>
      <c r="G76" s="59">
        <f t="shared" si="19"/>
        <v>79249692</v>
      </c>
      <c r="H76" s="59">
        <f t="shared" si="19"/>
        <v>15880197</v>
      </c>
      <c r="I76" s="59">
        <f t="shared" si="19"/>
        <v>4930250</v>
      </c>
      <c r="J76" s="59">
        <f t="shared" si="19"/>
        <v>20810447</v>
      </c>
    </row>
  </sheetData>
  <mergeCells count="4">
    <mergeCell ref="B2:J2"/>
    <mergeCell ref="E4:J4"/>
    <mergeCell ref="E5:G5"/>
    <mergeCell ref="H5:J5"/>
  </mergeCells>
  <conditionalFormatting sqref="C12:C55">
    <cfRule type="duplicateValues" dxfId="1" priority="2"/>
  </conditionalFormatting>
  <conditionalFormatting sqref="C12:C74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48"/>
  <sheetViews>
    <sheetView showGridLines="0" zoomScale="90" zoomScaleNormal="90" workbookViewId="0">
      <selection activeCell="E167" sqref="E167"/>
    </sheetView>
  </sheetViews>
  <sheetFormatPr defaultColWidth="9.33203125" defaultRowHeight="14.4" x14ac:dyDescent="0.3"/>
  <cols>
    <col min="2" max="2" width="5.5546875" bestFit="1" customWidth="1"/>
    <col min="3" max="3" width="35.6640625" customWidth="1"/>
    <col min="4" max="4" width="5.44140625" bestFit="1" customWidth="1"/>
    <col min="5" max="5" width="18.44140625" bestFit="1" customWidth="1"/>
    <col min="6" max="6" width="20.44140625" bestFit="1" customWidth="1"/>
    <col min="7" max="7" width="18.44140625" bestFit="1" customWidth="1"/>
    <col min="8" max="8" width="20.44140625" bestFit="1" customWidth="1"/>
  </cols>
  <sheetData>
    <row r="1" spans="1:5" x14ac:dyDescent="0.3">
      <c r="A1" s="245"/>
      <c r="B1" s="246"/>
      <c r="C1" s="246"/>
      <c r="D1" s="246"/>
      <c r="E1" s="250"/>
    </row>
    <row r="2" spans="1:5" x14ac:dyDescent="0.3">
      <c r="A2" s="247"/>
      <c r="B2" s="18" t="s">
        <v>516</v>
      </c>
      <c r="C2" s="248"/>
      <c r="D2" s="248"/>
      <c r="E2" s="249"/>
    </row>
    <row r="3" spans="1:5" x14ac:dyDescent="0.3">
      <c r="A3" s="1"/>
      <c r="B3" s="2"/>
      <c r="C3" s="2"/>
      <c r="D3" s="2"/>
      <c r="E3" s="4"/>
    </row>
    <row r="4" spans="1:5" x14ac:dyDescent="0.3">
      <c r="A4" s="80"/>
      <c r="B4" s="7"/>
      <c r="C4" s="7"/>
      <c r="D4" s="7"/>
      <c r="E4" s="251"/>
    </row>
    <row r="5" spans="1:5" ht="14.4" customHeight="1" x14ac:dyDescent="0.3">
      <c r="A5" s="279" t="s">
        <v>283</v>
      </c>
      <c r="B5" s="280"/>
      <c r="C5" s="280"/>
      <c r="D5" s="280"/>
      <c r="E5" s="281"/>
    </row>
    <row r="6" spans="1:5" x14ac:dyDescent="0.3">
      <c r="A6" s="9"/>
      <c r="B6" s="68"/>
      <c r="C6" s="96" t="s">
        <v>284</v>
      </c>
      <c r="D6" s="10" t="s">
        <v>4</v>
      </c>
      <c r="E6" s="121" t="s">
        <v>491</v>
      </c>
    </row>
    <row r="7" spans="1:5" x14ac:dyDescent="0.3">
      <c r="A7" s="5"/>
      <c r="B7" s="6"/>
      <c r="C7" s="86"/>
      <c r="D7" s="6"/>
      <c r="E7" s="123" t="s">
        <v>492</v>
      </c>
    </row>
    <row r="8" spans="1:5" ht="21.6" x14ac:dyDescent="0.3">
      <c r="A8" s="5"/>
      <c r="B8" s="6"/>
      <c r="C8" s="53"/>
      <c r="D8" s="6"/>
      <c r="E8" s="123" t="s">
        <v>524</v>
      </c>
    </row>
    <row r="9" spans="1:5" x14ac:dyDescent="0.3">
      <c r="A9" s="227"/>
      <c r="B9" s="3" t="s">
        <v>8</v>
      </c>
      <c r="C9" s="228" t="s">
        <v>287</v>
      </c>
      <c r="D9" s="229">
        <v>1</v>
      </c>
      <c r="E9" s="230">
        <f>+E10+E11+E12+E13+E14+E18+E19</f>
        <v>998379</v>
      </c>
    </row>
    <row r="10" spans="1:5" x14ac:dyDescent="0.3">
      <c r="A10" s="231"/>
      <c r="B10" s="42" t="s">
        <v>10</v>
      </c>
      <c r="C10" s="53" t="s">
        <v>288</v>
      </c>
      <c r="D10" s="126"/>
      <c r="E10" s="38">
        <v>791913</v>
      </c>
    </row>
    <row r="11" spans="1:5" x14ac:dyDescent="0.3">
      <c r="A11" s="231"/>
      <c r="B11" s="42" t="s">
        <v>18</v>
      </c>
      <c r="C11" s="53" t="s">
        <v>289</v>
      </c>
      <c r="D11" s="126"/>
      <c r="E11" s="38">
        <v>10681</v>
      </c>
    </row>
    <row r="12" spans="1:5" x14ac:dyDescent="0.3">
      <c r="A12" s="231"/>
      <c r="B12" s="42" t="s">
        <v>26</v>
      </c>
      <c r="C12" s="53" t="s">
        <v>290</v>
      </c>
      <c r="D12" s="126"/>
      <c r="E12" s="38">
        <v>535</v>
      </c>
    </row>
    <row r="13" spans="1:5" x14ac:dyDescent="0.3">
      <c r="A13" s="231"/>
      <c r="B13" s="42" t="s">
        <v>31</v>
      </c>
      <c r="C13" s="53" t="s">
        <v>291</v>
      </c>
      <c r="D13" s="126"/>
      <c r="E13" s="38">
        <v>0</v>
      </c>
    </row>
    <row r="14" spans="1:5" x14ac:dyDescent="0.3">
      <c r="A14" s="231"/>
      <c r="B14" s="42" t="s">
        <v>292</v>
      </c>
      <c r="C14" s="53" t="s">
        <v>293</v>
      </c>
      <c r="D14" s="126"/>
      <c r="E14" s="38">
        <f>+E15+E16+E17</f>
        <v>192912</v>
      </c>
    </row>
    <row r="15" spans="1:5" x14ac:dyDescent="0.3">
      <c r="A15" s="231"/>
      <c r="B15" s="42" t="s">
        <v>294</v>
      </c>
      <c r="C15" s="53" t="s">
        <v>295</v>
      </c>
      <c r="D15" s="126"/>
      <c r="E15" s="38">
        <v>54797</v>
      </c>
    </row>
    <row r="16" spans="1:5" x14ac:dyDescent="0.3">
      <c r="A16" s="231"/>
      <c r="B16" s="42" t="s">
        <v>296</v>
      </c>
      <c r="C16" s="53" t="s">
        <v>297</v>
      </c>
      <c r="D16" s="126"/>
      <c r="E16" s="38">
        <v>75993</v>
      </c>
    </row>
    <row r="17" spans="1:5" x14ac:dyDescent="0.3">
      <c r="A17" s="231"/>
      <c r="B17" s="42" t="s">
        <v>298</v>
      </c>
      <c r="C17" s="53" t="s">
        <v>299</v>
      </c>
      <c r="D17" s="126"/>
      <c r="E17" s="38">
        <v>62122</v>
      </c>
    </row>
    <row r="18" spans="1:5" x14ac:dyDescent="0.3">
      <c r="A18" s="231"/>
      <c r="B18" s="42" t="s">
        <v>300</v>
      </c>
      <c r="C18" s="53" t="s">
        <v>301</v>
      </c>
      <c r="D18" s="126"/>
      <c r="E18" s="38">
        <v>1452</v>
      </c>
    </row>
    <row r="19" spans="1:5" x14ac:dyDescent="0.3">
      <c r="A19" s="231"/>
      <c r="B19" s="42" t="s">
        <v>302</v>
      </c>
      <c r="C19" s="127" t="s">
        <v>303</v>
      </c>
      <c r="D19" s="125"/>
      <c r="E19" s="38">
        <v>886</v>
      </c>
    </row>
    <row r="20" spans="1:5" x14ac:dyDescent="0.3">
      <c r="A20" s="231"/>
      <c r="B20" s="45" t="s">
        <v>37</v>
      </c>
      <c r="C20" s="128" t="s">
        <v>304</v>
      </c>
      <c r="D20" s="125">
        <v>2</v>
      </c>
      <c r="E20" s="35">
        <f>+SUM(E21:E26)</f>
        <v>626766</v>
      </c>
    </row>
    <row r="21" spans="1:5" x14ac:dyDescent="0.3">
      <c r="A21" s="231"/>
      <c r="B21" s="37" t="s">
        <v>39</v>
      </c>
      <c r="C21" s="86" t="s">
        <v>305</v>
      </c>
      <c r="D21" s="126"/>
      <c r="E21" s="38">
        <v>402227</v>
      </c>
    </row>
    <row r="22" spans="1:5" x14ac:dyDescent="0.3">
      <c r="A22" s="231"/>
      <c r="B22" s="37" t="s">
        <v>41</v>
      </c>
      <c r="C22" s="127" t="s">
        <v>306</v>
      </c>
      <c r="D22" s="125"/>
      <c r="E22" s="38">
        <v>75441</v>
      </c>
    </row>
    <row r="23" spans="1:5" x14ac:dyDescent="0.3">
      <c r="A23" s="231"/>
      <c r="B23" s="37" t="s">
        <v>43</v>
      </c>
      <c r="C23" s="53" t="s">
        <v>307</v>
      </c>
      <c r="D23" s="125"/>
      <c r="E23" s="38">
        <v>28367</v>
      </c>
    </row>
    <row r="24" spans="1:5" x14ac:dyDescent="0.3">
      <c r="A24" s="231"/>
      <c r="B24" s="37" t="s">
        <v>308</v>
      </c>
      <c r="C24" s="86" t="s">
        <v>309</v>
      </c>
      <c r="D24" s="126"/>
      <c r="E24" s="38">
        <v>109871</v>
      </c>
    </row>
    <row r="25" spans="1:5" x14ac:dyDescent="0.3">
      <c r="A25" s="231"/>
      <c r="B25" s="37" t="s">
        <v>310</v>
      </c>
      <c r="C25" s="86" t="s">
        <v>311</v>
      </c>
      <c r="D25" s="126"/>
      <c r="E25" s="38">
        <v>10860</v>
      </c>
    </row>
    <row r="26" spans="1:5" x14ac:dyDescent="0.3">
      <c r="A26" s="231"/>
      <c r="B26" s="37" t="s">
        <v>312</v>
      </c>
      <c r="C26" s="127" t="s">
        <v>313</v>
      </c>
      <c r="D26" s="125"/>
      <c r="E26" s="38">
        <v>0</v>
      </c>
    </row>
    <row r="27" spans="1:5" x14ac:dyDescent="0.3">
      <c r="A27" s="231"/>
      <c r="B27" s="28" t="s">
        <v>48</v>
      </c>
      <c r="C27" s="52" t="s">
        <v>314</v>
      </c>
      <c r="D27" s="126"/>
      <c r="E27" s="35">
        <f>+E9-E20</f>
        <v>371613</v>
      </c>
    </row>
    <row r="28" spans="1:5" x14ac:dyDescent="0.3">
      <c r="A28" s="231"/>
      <c r="B28" s="28" t="s">
        <v>54</v>
      </c>
      <c r="C28" s="52" t="s">
        <v>315</v>
      </c>
      <c r="D28" s="126"/>
      <c r="E28" s="35">
        <f>+E29-E32</f>
        <v>21113</v>
      </c>
    </row>
    <row r="29" spans="1:5" x14ac:dyDescent="0.3">
      <c r="A29" s="231"/>
      <c r="B29" s="37" t="s">
        <v>56</v>
      </c>
      <c r="C29" s="86" t="s">
        <v>316</v>
      </c>
      <c r="D29" s="126"/>
      <c r="E29" s="38">
        <f>+SUM(E30:E31)</f>
        <v>33655</v>
      </c>
    </row>
    <row r="30" spans="1:5" x14ac:dyDescent="0.3">
      <c r="A30" s="231"/>
      <c r="B30" s="37" t="s">
        <v>58</v>
      </c>
      <c r="C30" s="86" t="s">
        <v>317</v>
      </c>
      <c r="D30" s="126"/>
      <c r="E30" s="38">
        <v>8602</v>
      </c>
    </row>
    <row r="31" spans="1:5" x14ac:dyDescent="0.3">
      <c r="A31" s="231"/>
      <c r="B31" s="37" t="s">
        <v>60</v>
      </c>
      <c r="C31" s="129" t="s">
        <v>318</v>
      </c>
      <c r="D31" s="126"/>
      <c r="E31" s="38">
        <v>25053</v>
      </c>
    </row>
    <row r="32" spans="1:5" x14ac:dyDescent="0.3">
      <c r="A32" s="231"/>
      <c r="B32" s="37" t="s">
        <v>62</v>
      </c>
      <c r="C32" s="86" t="s">
        <v>319</v>
      </c>
      <c r="D32" s="126">
        <v>3</v>
      </c>
      <c r="E32" s="38">
        <f>+SUM(E33:E34)</f>
        <v>12542</v>
      </c>
    </row>
    <row r="33" spans="1:5" x14ac:dyDescent="0.3">
      <c r="A33" s="231"/>
      <c r="B33" s="37" t="s">
        <v>64</v>
      </c>
      <c r="C33" s="53" t="s">
        <v>320</v>
      </c>
      <c r="D33" s="126"/>
      <c r="E33" s="38">
        <v>50</v>
      </c>
    </row>
    <row r="34" spans="1:5" x14ac:dyDescent="0.3">
      <c r="A34" s="231"/>
      <c r="B34" s="37" t="s">
        <v>66</v>
      </c>
      <c r="C34" s="129" t="s">
        <v>321</v>
      </c>
      <c r="D34" s="126">
        <v>3</v>
      </c>
      <c r="E34" s="38">
        <v>12492</v>
      </c>
    </row>
    <row r="35" spans="1:5" x14ac:dyDescent="0.3">
      <c r="A35" s="231"/>
      <c r="B35" s="33" t="s">
        <v>72</v>
      </c>
      <c r="C35" s="52" t="s">
        <v>322</v>
      </c>
      <c r="D35" s="125">
        <v>4</v>
      </c>
      <c r="E35" s="38">
        <v>0</v>
      </c>
    </row>
    <row r="36" spans="1:5" x14ac:dyDescent="0.3">
      <c r="A36" s="231"/>
      <c r="B36" s="28" t="s">
        <v>74</v>
      </c>
      <c r="C36" s="52" t="s">
        <v>323</v>
      </c>
      <c r="D36" s="125">
        <v>5</v>
      </c>
      <c r="E36" s="35">
        <f>+SUM(E37:E39)</f>
        <v>22261</v>
      </c>
    </row>
    <row r="37" spans="1:5" x14ac:dyDescent="0.3">
      <c r="A37" s="231"/>
      <c r="B37" s="37" t="s">
        <v>76</v>
      </c>
      <c r="C37" s="86" t="s">
        <v>324</v>
      </c>
      <c r="D37" s="126"/>
      <c r="E37" s="38">
        <v>7005</v>
      </c>
    </row>
    <row r="38" spans="1:5" x14ac:dyDescent="0.3">
      <c r="A38" s="231"/>
      <c r="B38" s="37" t="s">
        <v>78</v>
      </c>
      <c r="C38" s="86" t="s">
        <v>325</v>
      </c>
      <c r="D38" s="126"/>
      <c r="E38" s="38">
        <v>-191289</v>
      </c>
    </row>
    <row r="39" spans="1:5" x14ac:dyDescent="0.3">
      <c r="A39" s="231"/>
      <c r="B39" s="37" t="s">
        <v>326</v>
      </c>
      <c r="C39" s="86" t="s">
        <v>327</v>
      </c>
      <c r="D39" s="126"/>
      <c r="E39" s="38">
        <v>206545</v>
      </c>
    </row>
    <row r="40" spans="1:5" x14ac:dyDescent="0.3">
      <c r="A40" s="231"/>
      <c r="B40" s="28" t="s">
        <v>80</v>
      </c>
      <c r="C40" s="52" t="s">
        <v>328</v>
      </c>
      <c r="D40" s="125">
        <v>6</v>
      </c>
      <c r="E40" s="35">
        <v>85390</v>
      </c>
    </row>
    <row r="41" spans="1:5" x14ac:dyDescent="0.3">
      <c r="A41" s="231"/>
      <c r="B41" s="33" t="s">
        <v>82</v>
      </c>
      <c r="C41" s="52" t="s">
        <v>329</v>
      </c>
      <c r="D41" s="126"/>
      <c r="E41" s="35">
        <f>+E27+E28+E35+E36+E40</f>
        <v>500377</v>
      </c>
    </row>
    <row r="42" spans="1:5" x14ac:dyDescent="0.3">
      <c r="A42" s="231"/>
      <c r="B42" s="28" t="s">
        <v>84</v>
      </c>
      <c r="C42" s="237" t="s">
        <v>495</v>
      </c>
      <c r="D42" s="125">
        <v>7</v>
      </c>
      <c r="E42" s="35">
        <v>87148</v>
      </c>
    </row>
    <row r="43" spans="1:5" x14ac:dyDescent="0.3">
      <c r="A43" s="231"/>
      <c r="B43" s="33" t="s">
        <v>86</v>
      </c>
      <c r="C43" s="124" t="s">
        <v>496</v>
      </c>
      <c r="D43" s="125">
        <v>7</v>
      </c>
      <c r="E43" s="35">
        <v>39691</v>
      </c>
    </row>
    <row r="44" spans="1:5" x14ac:dyDescent="0.3">
      <c r="A44" s="231"/>
      <c r="B44" s="28" t="s">
        <v>113</v>
      </c>
      <c r="C44" s="52" t="s">
        <v>330</v>
      </c>
      <c r="D44" s="125"/>
      <c r="E44" s="35">
        <v>149880</v>
      </c>
    </row>
    <row r="45" spans="1:5" x14ac:dyDescent="0.3">
      <c r="A45" s="231"/>
      <c r="B45" s="28" t="s">
        <v>117</v>
      </c>
      <c r="C45" s="52" t="s">
        <v>331</v>
      </c>
      <c r="D45" s="126">
        <v>8</v>
      </c>
      <c r="E45" s="35">
        <v>119178</v>
      </c>
    </row>
    <row r="46" spans="1:5" x14ac:dyDescent="0.3">
      <c r="A46" s="231"/>
      <c r="B46" s="70" t="s">
        <v>123</v>
      </c>
      <c r="C46" s="75" t="s">
        <v>497</v>
      </c>
      <c r="D46" s="19"/>
      <c r="E46" s="35">
        <f>+E41-E42-E43-E44-E45</f>
        <v>104480</v>
      </c>
    </row>
    <row r="47" spans="1:5" ht="20.399999999999999" x14ac:dyDescent="0.3">
      <c r="A47" s="231"/>
      <c r="B47" s="18" t="s">
        <v>125</v>
      </c>
      <c r="C47" s="226" t="s">
        <v>498</v>
      </c>
      <c r="D47" s="125"/>
      <c r="E47" s="38">
        <v>0</v>
      </c>
    </row>
    <row r="48" spans="1:5" x14ac:dyDescent="0.3">
      <c r="A48" s="231"/>
      <c r="B48" s="28" t="s">
        <v>333</v>
      </c>
      <c r="C48" s="52" t="s">
        <v>332</v>
      </c>
      <c r="D48" s="125"/>
      <c r="E48" s="38">
        <v>0</v>
      </c>
    </row>
    <row r="49" spans="1:5" x14ac:dyDescent="0.3">
      <c r="A49" s="231"/>
      <c r="B49" s="28" t="s">
        <v>335</v>
      </c>
      <c r="C49" s="52" t="s">
        <v>334</v>
      </c>
      <c r="D49" s="125"/>
      <c r="E49" s="35">
        <v>0</v>
      </c>
    </row>
    <row r="50" spans="1:5" x14ac:dyDescent="0.3">
      <c r="A50" s="231"/>
      <c r="B50" s="33" t="s">
        <v>336</v>
      </c>
      <c r="C50" s="52" t="s">
        <v>499</v>
      </c>
      <c r="D50" s="125"/>
      <c r="E50" s="35">
        <v>104480</v>
      </c>
    </row>
    <row r="51" spans="1:5" x14ac:dyDescent="0.3">
      <c r="A51" s="231"/>
      <c r="B51" s="33" t="s">
        <v>341</v>
      </c>
      <c r="C51" s="52" t="s">
        <v>337</v>
      </c>
      <c r="D51" s="125">
        <v>9</v>
      </c>
      <c r="E51" s="35">
        <f>+E53-E54</f>
        <v>23854</v>
      </c>
    </row>
    <row r="52" spans="1:5" x14ac:dyDescent="0.3">
      <c r="A52" s="231"/>
      <c r="B52" s="74" t="s">
        <v>500</v>
      </c>
      <c r="C52" s="53" t="s">
        <v>338</v>
      </c>
      <c r="D52" s="125"/>
      <c r="E52" s="38">
        <v>0</v>
      </c>
    </row>
    <row r="53" spans="1:5" x14ac:dyDescent="0.3">
      <c r="A53" s="231"/>
      <c r="B53" s="74" t="s">
        <v>501</v>
      </c>
      <c r="C53" s="53" t="s">
        <v>339</v>
      </c>
      <c r="D53" s="125"/>
      <c r="E53" s="38">
        <v>94719</v>
      </c>
    </row>
    <row r="54" spans="1:5" x14ac:dyDescent="0.3">
      <c r="A54" s="231"/>
      <c r="B54" s="74" t="s">
        <v>502</v>
      </c>
      <c r="C54" s="53" t="s">
        <v>340</v>
      </c>
      <c r="D54" s="125"/>
      <c r="E54" s="38">
        <v>70865</v>
      </c>
    </row>
    <row r="55" spans="1:5" x14ac:dyDescent="0.3">
      <c r="A55" s="231"/>
      <c r="B55" s="28" t="s">
        <v>342</v>
      </c>
      <c r="C55" s="52" t="s">
        <v>503</v>
      </c>
      <c r="D55" s="125"/>
      <c r="E55" s="35">
        <f>+E50-E51</f>
        <v>80626</v>
      </c>
    </row>
    <row r="56" spans="1:5" x14ac:dyDescent="0.3">
      <c r="A56" s="231"/>
      <c r="B56" s="28" t="s">
        <v>347</v>
      </c>
      <c r="C56" s="52" t="s">
        <v>343</v>
      </c>
      <c r="D56" s="125"/>
      <c r="E56" s="38">
        <f>+SUM(E57:E59)</f>
        <v>0</v>
      </c>
    </row>
    <row r="57" spans="1:5" x14ac:dyDescent="0.3">
      <c r="A57" s="231"/>
      <c r="B57" s="37" t="s">
        <v>349</v>
      </c>
      <c r="C57" s="53" t="s">
        <v>344</v>
      </c>
      <c r="D57" s="125"/>
      <c r="E57" s="38">
        <v>0</v>
      </c>
    </row>
    <row r="58" spans="1:5" x14ac:dyDescent="0.3">
      <c r="A58" s="231"/>
      <c r="B58" s="37" t="s">
        <v>351</v>
      </c>
      <c r="C58" s="53" t="s">
        <v>345</v>
      </c>
      <c r="D58" s="125"/>
      <c r="E58" s="38">
        <v>0</v>
      </c>
    </row>
    <row r="59" spans="1:5" x14ac:dyDescent="0.3">
      <c r="A59" s="231"/>
      <c r="B59" s="37" t="s">
        <v>353</v>
      </c>
      <c r="C59" s="53" t="s">
        <v>346</v>
      </c>
      <c r="D59" s="125"/>
      <c r="E59" s="38">
        <v>0</v>
      </c>
    </row>
    <row r="60" spans="1:5" x14ac:dyDescent="0.3">
      <c r="A60" s="231"/>
      <c r="B60" s="28" t="s">
        <v>355</v>
      </c>
      <c r="C60" s="52" t="s">
        <v>348</v>
      </c>
      <c r="D60" s="125"/>
      <c r="E60" s="38">
        <f>+SUM(E61:E63)</f>
        <v>0</v>
      </c>
    </row>
    <row r="61" spans="1:5" x14ac:dyDescent="0.3">
      <c r="A61" s="231"/>
      <c r="B61" s="37" t="s">
        <v>504</v>
      </c>
      <c r="C61" s="53" t="s">
        <v>350</v>
      </c>
      <c r="D61" s="125"/>
      <c r="E61" s="38">
        <v>0</v>
      </c>
    </row>
    <row r="62" spans="1:5" x14ac:dyDescent="0.3">
      <c r="A62" s="231"/>
      <c r="B62" s="37" t="s">
        <v>505</v>
      </c>
      <c r="C62" s="53" t="s">
        <v>352</v>
      </c>
      <c r="D62" s="125"/>
      <c r="E62" s="38">
        <v>0</v>
      </c>
    </row>
    <row r="63" spans="1:5" x14ac:dyDescent="0.3">
      <c r="A63" s="231"/>
      <c r="B63" s="37" t="s">
        <v>506</v>
      </c>
      <c r="C63" s="53" t="s">
        <v>354</v>
      </c>
      <c r="D63" s="125"/>
      <c r="E63" s="38">
        <v>0</v>
      </c>
    </row>
    <row r="64" spans="1:5" x14ac:dyDescent="0.3">
      <c r="A64" s="231"/>
      <c r="B64" s="28" t="s">
        <v>356</v>
      </c>
      <c r="C64" s="52" t="s">
        <v>507</v>
      </c>
      <c r="D64" s="125"/>
      <c r="E64" s="38">
        <v>0</v>
      </c>
    </row>
    <row r="65" spans="1:5" x14ac:dyDescent="0.3">
      <c r="A65" s="231"/>
      <c r="B65" s="28" t="s">
        <v>358</v>
      </c>
      <c r="C65" s="52" t="s">
        <v>357</v>
      </c>
      <c r="D65" s="125">
        <v>9</v>
      </c>
      <c r="E65" s="38">
        <v>0</v>
      </c>
    </row>
    <row r="66" spans="1:5" x14ac:dyDescent="0.3">
      <c r="A66" s="231"/>
      <c r="B66" s="37" t="s">
        <v>508</v>
      </c>
      <c r="C66" s="53" t="s">
        <v>338</v>
      </c>
      <c r="D66" s="125"/>
      <c r="E66" s="38">
        <v>0</v>
      </c>
    </row>
    <row r="67" spans="1:5" x14ac:dyDescent="0.3">
      <c r="A67" s="231"/>
      <c r="B67" s="37" t="s">
        <v>509</v>
      </c>
      <c r="C67" s="53" t="s">
        <v>339</v>
      </c>
      <c r="D67" s="125"/>
      <c r="E67" s="38">
        <v>0</v>
      </c>
    </row>
    <row r="68" spans="1:5" x14ac:dyDescent="0.3">
      <c r="A68" s="231"/>
      <c r="B68" s="37" t="s">
        <v>510</v>
      </c>
      <c r="C68" s="53" t="s">
        <v>340</v>
      </c>
      <c r="D68" s="125"/>
      <c r="E68" s="38">
        <v>0</v>
      </c>
    </row>
    <row r="69" spans="1:5" x14ac:dyDescent="0.3">
      <c r="A69" s="231"/>
      <c r="B69" s="28" t="s">
        <v>359</v>
      </c>
      <c r="C69" s="52" t="s">
        <v>511</v>
      </c>
      <c r="D69" s="125"/>
      <c r="E69" s="38">
        <v>0</v>
      </c>
    </row>
    <row r="70" spans="1:5" x14ac:dyDescent="0.3">
      <c r="A70" s="231"/>
      <c r="B70" s="28" t="s">
        <v>512</v>
      </c>
      <c r="C70" s="52" t="s">
        <v>513</v>
      </c>
      <c r="D70" s="125"/>
      <c r="E70" s="35">
        <v>80626</v>
      </c>
    </row>
    <row r="71" spans="1:5" x14ac:dyDescent="0.3">
      <c r="A71" s="231"/>
      <c r="B71" s="37" t="s">
        <v>514</v>
      </c>
      <c r="C71" s="53" t="s">
        <v>360</v>
      </c>
      <c r="D71" s="125"/>
      <c r="E71" s="38">
        <v>80626</v>
      </c>
    </row>
    <row r="72" spans="1:5" x14ac:dyDescent="0.3">
      <c r="A72" s="231"/>
      <c r="B72" s="37" t="s">
        <v>515</v>
      </c>
      <c r="C72" s="86" t="s">
        <v>361</v>
      </c>
      <c r="D72" s="6"/>
      <c r="E72" s="38"/>
    </row>
    <row r="73" spans="1:5" x14ac:dyDescent="0.3">
      <c r="A73" s="232"/>
      <c r="B73" s="130"/>
      <c r="C73" s="56" t="s">
        <v>362</v>
      </c>
      <c r="D73" s="58"/>
      <c r="E73" s="244" t="s">
        <v>526</v>
      </c>
    </row>
    <row r="77" spans="1:5" x14ac:dyDescent="0.3">
      <c r="A77" s="282" t="s">
        <v>516</v>
      </c>
      <c r="B77" s="283"/>
      <c r="C77" s="283"/>
      <c r="D77" s="283"/>
      <c r="E77" s="284"/>
    </row>
    <row r="78" spans="1:5" x14ac:dyDescent="0.3">
      <c r="A78" s="285"/>
      <c r="B78" s="286"/>
      <c r="C78" s="286"/>
      <c r="D78" s="286"/>
      <c r="E78" s="287"/>
    </row>
    <row r="79" spans="1:5" x14ac:dyDescent="0.3">
      <c r="A79" s="288"/>
      <c r="B79" s="289"/>
      <c r="C79" s="289"/>
      <c r="D79" s="289"/>
      <c r="E79" s="290"/>
    </row>
    <row r="80" spans="1:5" x14ac:dyDescent="0.3">
      <c r="A80" s="291"/>
      <c r="B80" s="292"/>
      <c r="C80" s="292"/>
      <c r="D80" s="292"/>
      <c r="E80" s="293"/>
    </row>
    <row r="81" spans="1:5" x14ac:dyDescent="0.3">
      <c r="A81" s="279" t="s">
        <v>283</v>
      </c>
      <c r="B81" s="280"/>
      <c r="C81" s="280"/>
      <c r="D81" s="280"/>
      <c r="E81" s="281"/>
    </row>
    <row r="82" spans="1:5" x14ac:dyDescent="0.3">
      <c r="A82" s="9"/>
      <c r="B82" s="68"/>
      <c r="C82" s="96" t="s">
        <v>284</v>
      </c>
      <c r="D82" s="243" t="s">
        <v>4</v>
      </c>
      <c r="E82" s="121" t="s">
        <v>491</v>
      </c>
    </row>
    <row r="83" spans="1:5" x14ac:dyDescent="0.3">
      <c r="A83" s="5"/>
      <c r="B83" s="6"/>
      <c r="C83" s="86"/>
      <c r="D83" s="6"/>
      <c r="E83" s="123" t="s">
        <v>492</v>
      </c>
    </row>
    <row r="84" spans="1:5" ht="21.6" x14ac:dyDescent="0.3">
      <c r="A84" s="5"/>
      <c r="B84" s="6"/>
      <c r="C84" s="53"/>
      <c r="D84" s="6"/>
      <c r="E84" s="123" t="s">
        <v>525</v>
      </c>
    </row>
    <row r="85" spans="1:5" x14ac:dyDescent="0.3">
      <c r="A85" s="227"/>
      <c r="B85" s="3" t="s">
        <v>8</v>
      </c>
      <c r="C85" s="228" t="s">
        <v>287</v>
      </c>
      <c r="D85" s="229">
        <v>1</v>
      </c>
      <c r="E85" s="230">
        <f>+E86+E87+E88+E89+E90+E94+E95</f>
        <v>429813</v>
      </c>
    </row>
    <row r="86" spans="1:5" x14ac:dyDescent="0.3">
      <c r="A86" s="231"/>
      <c r="B86" s="42" t="s">
        <v>10</v>
      </c>
      <c r="C86" s="53" t="s">
        <v>288</v>
      </c>
      <c r="D86" s="126"/>
      <c r="E86" s="38">
        <v>326494</v>
      </c>
    </row>
    <row r="87" spans="1:5" x14ac:dyDescent="0.3">
      <c r="A87" s="231"/>
      <c r="B87" s="42" t="s">
        <v>18</v>
      </c>
      <c r="C87" s="53" t="s">
        <v>289</v>
      </c>
      <c r="D87" s="126"/>
      <c r="E87" s="38">
        <v>2847</v>
      </c>
    </row>
    <row r="88" spans="1:5" x14ac:dyDescent="0.3">
      <c r="A88" s="231"/>
      <c r="B88" s="42" t="s">
        <v>26</v>
      </c>
      <c r="C88" s="53" t="s">
        <v>290</v>
      </c>
      <c r="D88" s="126"/>
      <c r="E88" s="38">
        <v>34222</v>
      </c>
    </row>
    <row r="89" spans="1:5" x14ac:dyDescent="0.3">
      <c r="A89" s="231"/>
      <c r="B89" s="42" t="s">
        <v>31</v>
      </c>
      <c r="C89" s="53" t="s">
        <v>291</v>
      </c>
      <c r="D89" s="126"/>
      <c r="E89" s="38">
        <v>0</v>
      </c>
    </row>
    <row r="90" spans="1:5" x14ac:dyDescent="0.3">
      <c r="A90" s="231"/>
      <c r="B90" s="42" t="s">
        <v>292</v>
      </c>
      <c r="C90" s="53" t="s">
        <v>293</v>
      </c>
      <c r="D90" s="126"/>
      <c r="E90" s="38">
        <f>+SUM(E91:E93)</f>
        <v>64812</v>
      </c>
    </row>
    <row r="91" spans="1:5" x14ac:dyDescent="0.3">
      <c r="A91" s="231"/>
      <c r="B91" s="42" t="s">
        <v>294</v>
      </c>
      <c r="C91" s="53" t="s">
        <v>295</v>
      </c>
      <c r="D91" s="126"/>
      <c r="E91" s="38">
        <v>32606</v>
      </c>
    </row>
    <row r="92" spans="1:5" x14ac:dyDescent="0.3">
      <c r="A92" s="231"/>
      <c r="B92" s="42" t="s">
        <v>296</v>
      </c>
      <c r="C92" s="53" t="s">
        <v>297</v>
      </c>
      <c r="D92" s="126"/>
      <c r="E92" s="38">
        <v>0</v>
      </c>
    </row>
    <row r="93" spans="1:5" x14ac:dyDescent="0.3">
      <c r="A93" s="231"/>
      <c r="B93" s="42" t="s">
        <v>298</v>
      </c>
      <c r="C93" s="53" t="s">
        <v>299</v>
      </c>
      <c r="D93" s="126"/>
      <c r="E93" s="38">
        <v>32206</v>
      </c>
    </row>
    <row r="94" spans="1:5" x14ac:dyDescent="0.3">
      <c r="A94" s="231"/>
      <c r="B94" s="42" t="s">
        <v>300</v>
      </c>
      <c r="C94" s="53" t="s">
        <v>301</v>
      </c>
      <c r="D94" s="126"/>
      <c r="E94" s="38">
        <v>0</v>
      </c>
    </row>
    <row r="95" spans="1:5" x14ac:dyDescent="0.3">
      <c r="A95" s="231"/>
      <c r="B95" s="42" t="s">
        <v>302</v>
      </c>
      <c r="C95" s="127" t="s">
        <v>303</v>
      </c>
      <c r="D95" s="125"/>
      <c r="E95" s="38">
        <v>1438</v>
      </c>
    </row>
    <row r="96" spans="1:5" x14ac:dyDescent="0.3">
      <c r="A96" s="231"/>
      <c r="B96" s="45" t="s">
        <v>37</v>
      </c>
      <c r="C96" s="128" t="s">
        <v>304</v>
      </c>
      <c r="D96" s="125">
        <v>2</v>
      </c>
      <c r="E96" s="35">
        <f>+SUM(E97:E102)</f>
        <v>212161</v>
      </c>
    </row>
    <row r="97" spans="1:5" x14ac:dyDescent="0.3">
      <c r="A97" s="231"/>
      <c r="B97" s="37" t="s">
        <v>39</v>
      </c>
      <c r="C97" s="86" t="s">
        <v>305</v>
      </c>
      <c r="D97" s="126"/>
      <c r="E97" s="38">
        <v>173797</v>
      </c>
    </row>
    <row r="98" spans="1:5" x14ac:dyDescent="0.3">
      <c r="A98" s="231"/>
      <c r="B98" s="37" t="s">
        <v>41</v>
      </c>
      <c r="C98" s="127" t="s">
        <v>306</v>
      </c>
      <c r="D98" s="125"/>
      <c r="E98" s="38">
        <v>36247</v>
      </c>
    </row>
    <row r="99" spans="1:5" x14ac:dyDescent="0.3">
      <c r="A99" s="231"/>
      <c r="B99" s="37" t="s">
        <v>43</v>
      </c>
      <c r="C99" s="53" t="s">
        <v>307</v>
      </c>
      <c r="D99" s="125"/>
      <c r="E99" s="38">
        <v>3</v>
      </c>
    </row>
    <row r="100" spans="1:5" x14ac:dyDescent="0.3">
      <c r="A100" s="231"/>
      <c r="B100" s="37" t="s">
        <v>308</v>
      </c>
      <c r="C100" s="86" t="s">
        <v>309</v>
      </c>
      <c r="D100" s="126"/>
      <c r="E100" s="38">
        <v>0</v>
      </c>
    </row>
    <row r="101" spans="1:5" x14ac:dyDescent="0.3">
      <c r="A101" s="231"/>
      <c r="B101" s="37" t="s">
        <v>310</v>
      </c>
      <c r="C101" s="86" t="s">
        <v>311</v>
      </c>
      <c r="D101" s="126"/>
      <c r="E101" s="38">
        <v>2114</v>
      </c>
    </row>
    <row r="102" spans="1:5" x14ac:dyDescent="0.3">
      <c r="A102" s="231"/>
      <c r="B102" s="37" t="s">
        <v>312</v>
      </c>
      <c r="C102" s="127" t="s">
        <v>313</v>
      </c>
      <c r="D102" s="125"/>
      <c r="E102" s="38">
        <v>0</v>
      </c>
    </row>
    <row r="103" spans="1:5" x14ac:dyDescent="0.3">
      <c r="A103" s="231"/>
      <c r="B103" s="28" t="s">
        <v>48</v>
      </c>
      <c r="C103" s="52" t="s">
        <v>314</v>
      </c>
      <c r="D103" s="126"/>
      <c r="E103" s="35">
        <f>+E85-E96</f>
        <v>217652</v>
      </c>
    </row>
    <row r="104" spans="1:5" x14ac:dyDescent="0.3">
      <c r="A104" s="231"/>
      <c r="B104" s="28" t="s">
        <v>54</v>
      </c>
      <c r="C104" s="52" t="s">
        <v>315</v>
      </c>
      <c r="D104" s="126"/>
      <c r="E104" s="35">
        <v>-1365</v>
      </c>
    </row>
    <row r="105" spans="1:5" x14ac:dyDescent="0.3">
      <c r="A105" s="231"/>
      <c r="B105" s="37" t="s">
        <v>56</v>
      </c>
      <c r="C105" s="86" t="s">
        <v>316</v>
      </c>
      <c r="D105" s="126"/>
      <c r="E105" s="38">
        <f>+SUM(E106:E107)</f>
        <v>1292</v>
      </c>
    </row>
    <row r="106" spans="1:5" x14ac:dyDescent="0.3">
      <c r="A106" s="231"/>
      <c r="B106" s="37" t="s">
        <v>58</v>
      </c>
      <c r="C106" s="86" t="s">
        <v>317</v>
      </c>
      <c r="D106" s="126"/>
      <c r="E106" s="38">
        <v>424</v>
      </c>
    </row>
    <row r="107" spans="1:5" x14ac:dyDescent="0.3">
      <c r="A107" s="231"/>
      <c r="B107" s="37" t="s">
        <v>60</v>
      </c>
      <c r="C107" s="129" t="s">
        <v>318</v>
      </c>
      <c r="D107" s="126"/>
      <c r="E107" s="38">
        <v>868</v>
      </c>
    </row>
    <row r="108" spans="1:5" x14ac:dyDescent="0.3">
      <c r="A108" s="231"/>
      <c r="B108" s="37" t="s">
        <v>62</v>
      </c>
      <c r="C108" s="86" t="s">
        <v>319</v>
      </c>
      <c r="D108" s="126">
        <v>3</v>
      </c>
      <c r="E108" s="38">
        <f>+SUM(E109:E110)</f>
        <v>2657</v>
      </c>
    </row>
    <row r="109" spans="1:5" x14ac:dyDescent="0.3">
      <c r="A109" s="231"/>
      <c r="B109" s="37" t="s">
        <v>64</v>
      </c>
      <c r="C109" s="53" t="s">
        <v>320</v>
      </c>
      <c r="D109" s="126"/>
      <c r="E109" s="38">
        <v>37</v>
      </c>
    </row>
    <row r="110" spans="1:5" x14ac:dyDescent="0.3">
      <c r="A110" s="231"/>
      <c r="B110" s="37" t="s">
        <v>66</v>
      </c>
      <c r="C110" s="129" t="s">
        <v>321</v>
      </c>
      <c r="D110" s="126">
        <v>3</v>
      </c>
      <c r="E110" s="38">
        <v>2620</v>
      </c>
    </row>
    <row r="111" spans="1:5" x14ac:dyDescent="0.3">
      <c r="A111" s="231"/>
      <c r="B111" s="33" t="s">
        <v>72</v>
      </c>
      <c r="C111" s="52" t="s">
        <v>322</v>
      </c>
      <c r="D111" s="125">
        <v>4</v>
      </c>
      <c r="E111" s="38">
        <v>0</v>
      </c>
    </row>
    <row r="112" spans="1:5" x14ac:dyDescent="0.3">
      <c r="A112" s="231"/>
      <c r="B112" s="28" t="s">
        <v>74</v>
      </c>
      <c r="C112" s="52" t="s">
        <v>323</v>
      </c>
      <c r="D112" s="125">
        <v>5</v>
      </c>
      <c r="E112" s="35">
        <f>+SUM(E113:E115)</f>
        <v>32514</v>
      </c>
    </row>
    <row r="113" spans="1:5" x14ac:dyDescent="0.3">
      <c r="A113" s="231"/>
      <c r="B113" s="37" t="s">
        <v>76</v>
      </c>
      <c r="C113" s="86" t="s">
        <v>324</v>
      </c>
      <c r="D113" s="126"/>
      <c r="E113" s="38">
        <v>27015</v>
      </c>
    </row>
    <row r="114" spans="1:5" x14ac:dyDescent="0.3">
      <c r="A114" s="231"/>
      <c r="B114" s="37" t="s">
        <v>78</v>
      </c>
      <c r="C114" s="86" t="s">
        <v>325</v>
      </c>
      <c r="D114" s="126"/>
      <c r="E114" s="38">
        <v>-59</v>
      </c>
    </row>
    <row r="115" spans="1:5" x14ac:dyDescent="0.3">
      <c r="A115" s="231"/>
      <c r="B115" s="37" t="s">
        <v>326</v>
      </c>
      <c r="C115" s="86" t="s">
        <v>327</v>
      </c>
      <c r="D115" s="126"/>
      <c r="E115" s="38">
        <v>5558</v>
      </c>
    </row>
    <row r="116" spans="1:5" x14ac:dyDescent="0.3">
      <c r="A116" s="231"/>
      <c r="B116" s="28" t="s">
        <v>80</v>
      </c>
      <c r="C116" s="52" t="s">
        <v>328</v>
      </c>
      <c r="D116" s="125">
        <v>6</v>
      </c>
      <c r="E116" s="35">
        <v>24115</v>
      </c>
    </row>
    <row r="117" spans="1:5" x14ac:dyDescent="0.3">
      <c r="A117" s="231"/>
      <c r="B117" s="33" t="s">
        <v>82</v>
      </c>
      <c r="C117" s="52" t="s">
        <v>329</v>
      </c>
      <c r="D117" s="126"/>
      <c r="E117" s="35">
        <f>+E103+E104+E111+E112+E116</f>
        <v>272916</v>
      </c>
    </row>
    <row r="118" spans="1:5" x14ac:dyDescent="0.3">
      <c r="A118" s="231"/>
      <c r="B118" s="28" t="s">
        <v>84</v>
      </c>
      <c r="C118" s="237" t="s">
        <v>527</v>
      </c>
      <c r="D118" s="125">
        <v>7</v>
      </c>
      <c r="E118" s="35">
        <v>81432</v>
      </c>
    </row>
    <row r="119" spans="1:5" x14ac:dyDescent="0.3">
      <c r="A119" s="231"/>
      <c r="B119" s="33" t="s">
        <v>86</v>
      </c>
      <c r="C119" s="52" t="s">
        <v>330</v>
      </c>
      <c r="D119" s="125"/>
      <c r="E119" s="35">
        <v>73875</v>
      </c>
    </row>
    <row r="120" spans="1:5" x14ac:dyDescent="0.3">
      <c r="A120" s="231"/>
      <c r="B120" s="28" t="s">
        <v>113</v>
      </c>
      <c r="C120" s="52" t="s">
        <v>331</v>
      </c>
      <c r="D120" s="125">
        <v>8</v>
      </c>
      <c r="E120" s="35">
        <v>71506</v>
      </c>
    </row>
    <row r="121" spans="1:5" x14ac:dyDescent="0.3">
      <c r="A121" s="231"/>
      <c r="B121" s="28" t="s">
        <v>117</v>
      </c>
      <c r="C121" s="75" t="s">
        <v>540</v>
      </c>
      <c r="D121" s="126"/>
      <c r="E121" s="35">
        <f>+E117-E118-E119-E120</f>
        <v>46103</v>
      </c>
    </row>
    <row r="122" spans="1:5" ht="20.399999999999999" x14ac:dyDescent="0.3">
      <c r="A122" s="231"/>
      <c r="B122" s="70" t="s">
        <v>123</v>
      </c>
      <c r="C122" s="226" t="s">
        <v>498</v>
      </c>
      <c r="D122" s="19"/>
      <c r="E122" s="35">
        <v>0</v>
      </c>
    </row>
    <row r="123" spans="1:5" x14ac:dyDescent="0.3">
      <c r="A123" s="231"/>
      <c r="B123" s="18" t="s">
        <v>125</v>
      </c>
      <c r="C123" s="52" t="s">
        <v>332</v>
      </c>
      <c r="D123" s="125"/>
      <c r="E123" s="38">
        <v>0</v>
      </c>
    </row>
    <row r="124" spans="1:5" x14ac:dyDescent="0.3">
      <c r="A124" s="231"/>
      <c r="B124" s="28" t="s">
        <v>333</v>
      </c>
      <c r="C124" s="52" t="s">
        <v>334</v>
      </c>
      <c r="D124" s="125"/>
      <c r="E124" s="38">
        <v>0</v>
      </c>
    </row>
    <row r="125" spans="1:5" x14ac:dyDescent="0.3">
      <c r="A125" s="231"/>
      <c r="B125" s="28" t="s">
        <v>335</v>
      </c>
      <c r="C125" s="52" t="s">
        <v>499</v>
      </c>
      <c r="D125" s="125"/>
      <c r="E125" s="35">
        <v>46103</v>
      </c>
    </row>
    <row r="126" spans="1:5" x14ac:dyDescent="0.3">
      <c r="A126" s="231"/>
      <c r="B126" s="33" t="s">
        <v>336</v>
      </c>
      <c r="C126" s="52" t="s">
        <v>337</v>
      </c>
      <c r="D126" s="125">
        <v>9</v>
      </c>
      <c r="E126" s="35">
        <v>1124</v>
      </c>
    </row>
    <row r="127" spans="1:5" x14ac:dyDescent="0.3">
      <c r="A127" s="231"/>
      <c r="B127" s="74" t="s">
        <v>528</v>
      </c>
      <c r="C127" s="53" t="s">
        <v>338</v>
      </c>
      <c r="D127" s="125"/>
      <c r="E127" s="35">
        <v>0</v>
      </c>
    </row>
    <row r="128" spans="1:5" x14ac:dyDescent="0.3">
      <c r="A128" s="231"/>
      <c r="B128" s="74" t="s">
        <v>529</v>
      </c>
      <c r="C128" s="53" t="s">
        <v>339</v>
      </c>
      <c r="D128" s="125">
        <v>10</v>
      </c>
      <c r="E128" s="38">
        <v>16921</v>
      </c>
    </row>
    <row r="129" spans="1:5" x14ac:dyDescent="0.3">
      <c r="A129" s="231"/>
      <c r="B129" s="74" t="s">
        <v>530</v>
      </c>
      <c r="C129" s="53" t="s">
        <v>340</v>
      </c>
      <c r="D129" s="125"/>
      <c r="E129" s="38">
        <v>15797</v>
      </c>
    </row>
    <row r="130" spans="1:5" x14ac:dyDescent="0.3">
      <c r="A130" s="231"/>
      <c r="B130" s="28" t="s">
        <v>341</v>
      </c>
      <c r="C130" s="52" t="s">
        <v>503</v>
      </c>
      <c r="D130" s="125"/>
      <c r="E130" s="35">
        <v>44979</v>
      </c>
    </row>
    <row r="131" spans="1:5" x14ac:dyDescent="0.3">
      <c r="A131" s="231"/>
      <c r="B131" s="28" t="s">
        <v>342</v>
      </c>
      <c r="C131" s="52" t="s">
        <v>343</v>
      </c>
      <c r="D131" s="125"/>
      <c r="E131" s="35">
        <v>0</v>
      </c>
    </row>
    <row r="132" spans="1:5" x14ac:dyDescent="0.3">
      <c r="A132" s="231"/>
      <c r="B132" s="37" t="s">
        <v>531</v>
      </c>
      <c r="C132" s="53" t="s">
        <v>344</v>
      </c>
      <c r="D132" s="125"/>
      <c r="E132" s="38">
        <v>0</v>
      </c>
    </row>
    <row r="133" spans="1:5" x14ac:dyDescent="0.3">
      <c r="A133" s="231"/>
      <c r="B133" s="37" t="s">
        <v>532</v>
      </c>
      <c r="C133" s="53" t="s">
        <v>345</v>
      </c>
      <c r="D133" s="125"/>
      <c r="E133" s="38">
        <v>0</v>
      </c>
    </row>
    <row r="134" spans="1:5" x14ac:dyDescent="0.3">
      <c r="A134" s="231"/>
      <c r="B134" s="37" t="s">
        <v>533</v>
      </c>
      <c r="C134" s="53" t="s">
        <v>346</v>
      </c>
      <c r="D134" s="125"/>
      <c r="E134" s="38">
        <v>0</v>
      </c>
    </row>
    <row r="135" spans="1:5" x14ac:dyDescent="0.3">
      <c r="A135" s="231"/>
      <c r="B135" s="28" t="s">
        <v>347</v>
      </c>
      <c r="C135" s="52" t="s">
        <v>348</v>
      </c>
      <c r="D135" s="125"/>
      <c r="E135" s="38">
        <v>0</v>
      </c>
    </row>
    <row r="136" spans="1:5" x14ac:dyDescent="0.3">
      <c r="A136" s="231"/>
      <c r="B136" s="37" t="s">
        <v>349</v>
      </c>
      <c r="C136" s="53" t="s">
        <v>350</v>
      </c>
      <c r="D136" s="125"/>
      <c r="E136" s="38">
        <v>0</v>
      </c>
    </row>
    <row r="137" spans="1:5" x14ac:dyDescent="0.3">
      <c r="A137" s="231"/>
      <c r="B137" s="37" t="s">
        <v>351</v>
      </c>
      <c r="C137" s="53" t="s">
        <v>352</v>
      </c>
      <c r="D137" s="125"/>
      <c r="E137" s="38">
        <v>0</v>
      </c>
    </row>
    <row r="138" spans="1:5" x14ac:dyDescent="0.3">
      <c r="A138" s="231"/>
      <c r="B138" s="37" t="s">
        <v>353</v>
      </c>
      <c r="C138" s="53" t="s">
        <v>354</v>
      </c>
      <c r="D138" s="125"/>
      <c r="E138" s="38">
        <v>0</v>
      </c>
    </row>
    <row r="139" spans="1:5" x14ac:dyDescent="0.3">
      <c r="A139" s="231"/>
      <c r="B139" s="28" t="s">
        <v>355</v>
      </c>
      <c r="C139" s="52" t="s">
        <v>507</v>
      </c>
      <c r="D139" s="125"/>
      <c r="E139" s="38">
        <v>0</v>
      </c>
    </row>
    <row r="140" spans="1:5" x14ac:dyDescent="0.3">
      <c r="A140" s="231"/>
      <c r="B140" s="28" t="s">
        <v>356</v>
      </c>
      <c r="C140" s="52" t="s">
        <v>357</v>
      </c>
      <c r="D140" s="125">
        <v>9</v>
      </c>
      <c r="E140" s="38">
        <v>0</v>
      </c>
    </row>
    <row r="141" spans="1:5" x14ac:dyDescent="0.3">
      <c r="A141" s="231"/>
      <c r="B141" s="37" t="s">
        <v>534</v>
      </c>
      <c r="C141" s="53" t="s">
        <v>338</v>
      </c>
      <c r="D141" s="125">
        <v>9</v>
      </c>
      <c r="E141" s="38">
        <v>0</v>
      </c>
    </row>
    <row r="142" spans="1:5" x14ac:dyDescent="0.3">
      <c r="A142" s="231"/>
      <c r="B142" s="37" t="s">
        <v>535</v>
      </c>
      <c r="C142" s="53" t="s">
        <v>339</v>
      </c>
      <c r="D142" s="125"/>
      <c r="E142" s="38">
        <v>0</v>
      </c>
    </row>
    <row r="143" spans="1:5" x14ac:dyDescent="0.3">
      <c r="A143" s="231"/>
      <c r="B143" s="37" t="s">
        <v>536</v>
      </c>
      <c r="C143" s="53" t="s">
        <v>340</v>
      </c>
      <c r="D143" s="125"/>
      <c r="E143" s="38">
        <v>0</v>
      </c>
    </row>
    <row r="144" spans="1:5" x14ac:dyDescent="0.3">
      <c r="A144" s="231"/>
      <c r="B144" s="28" t="s">
        <v>358</v>
      </c>
      <c r="C144" s="52" t="s">
        <v>511</v>
      </c>
      <c r="D144" s="125"/>
      <c r="E144" s="38">
        <v>0</v>
      </c>
    </row>
    <row r="145" spans="1:5" x14ac:dyDescent="0.3">
      <c r="A145" s="231"/>
      <c r="B145" s="28" t="s">
        <v>359</v>
      </c>
      <c r="C145" s="52" t="s">
        <v>513</v>
      </c>
      <c r="D145" s="125"/>
      <c r="E145" s="38">
        <v>0</v>
      </c>
    </row>
    <row r="146" spans="1:5" x14ac:dyDescent="0.3">
      <c r="A146" s="231"/>
      <c r="B146" s="37" t="s">
        <v>537</v>
      </c>
      <c r="C146" s="53" t="s">
        <v>360</v>
      </c>
      <c r="D146" s="125"/>
      <c r="E146" s="35">
        <v>44979</v>
      </c>
    </row>
    <row r="147" spans="1:5" x14ac:dyDescent="0.3">
      <c r="A147" s="231"/>
      <c r="B147" s="37" t="s">
        <v>538</v>
      </c>
      <c r="C147" s="86" t="s">
        <v>361</v>
      </c>
      <c r="D147" s="125"/>
      <c r="E147" s="38">
        <v>44979</v>
      </c>
    </row>
    <row r="148" spans="1:5" x14ac:dyDescent="0.3">
      <c r="A148" s="231"/>
      <c r="B148" s="130"/>
      <c r="C148" s="252" t="s">
        <v>362</v>
      </c>
      <c r="D148" s="253"/>
      <c r="E148" s="254" t="s">
        <v>539</v>
      </c>
    </row>
  </sheetData>
  <mergeCells count="4">
    <mergeCell ref="A5:E5"/>
    <mergeCell ref="A81:E81"/>
    <mergeCell ref="A77:E78"/>
    <mergeCell ref="A79:E8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5"/>
  <sheetViews>
    <sheetView showGridLines="0" topLeftCell="C1" workbookViewId="0">
      <selection activeCell="D23" sqref="D23"/>
    </sheetView>
  </sheetViews>
  <sheetFormatPr defaultColWidth="21" defaultRowHeight="14.4" x14ac:dyDescent="0.3"/>
  <cols>
    <col min="1" max="1" width="4.6640625" bestFit="1" customWidth="1"/>
    <col min="2" max="2" width="79.44140625" bestFit="1" customWidth="1"/>
    <col min="3" max="3" width="12.88671875" customWidth="1"/>
    <col min="4" max="4" width="12" bestFit="1" customWidth="1"/>
  </cols>
  <sheetData>
    <row r="1" spans="1:4" x14ac:dyDescent="0.3">
      <c r="A1" s="200"/>
      <c r="B1" s="201"/>
      <c r="C1" s="202" t="s">
        <v>518</v>
      </c>
      <c r="D1" s="203"/>
    </row>
    <row r="2" spans="1:4" x14ac:dyDescent="0.3">
      <c r="A2" s="204"/>
      <c r="B2" s="5"/>
      <c r="C2" s="6"/>
      <c r="D2" s="119"/>
    </row>
    <row r="3" spans="1:4" x14ac:dyDescent="0.3">
      <c r="A3" s="204"/>
      <c r="B3" s="5"/>
      <c r="C3" s="42"/>
      <c r="D3" s="119"/>
    </row>
    <row r="4" spans="1:4" x14ac:dyDescent="0.3">
      <c r="A4" s="205"/>
      <c r="B4" s="9"/>
      <c r="C4" s="206" t="s">
        <v>462</v>
      </c>
      <c r="D4" s="207" t="s">
        <v>463</v>
      </c>
    </row>
    <row r="5" spans="1:4" x14ac:dyDescent="0.3">
      <c r="A5" s="208"/>
      <c r="B5" s="209"/>
      <c r="C5" s="121" t="s">
        <v>285</v>
      </c>
      <c r="D5" s="122" t="s">
        <v>286</v>
      </c>
    </row>
    <row r="6" spans="1:4" x14ac:dyDescent="0.3">
      <c r="A6" s="204"/>
      <c r="B6" s="210"/>
      <c r="C6" s="123" t="s">
        <v>523</v>
      </c>
      <c r="D6" s="222" t="s">
        <v>494</v>
      </c>
    </row>
    <row r="7" spans="1:4" x14ac:dyDescent="0.3">
      <c r="A7" s="211"/>
      <c r="B7" s="212"/>
      <c r="C7" s="104"/>
      <c r="D7" s="107"/>
    </row>
    <row r="8" spans="1:4" x14ac:dyDescent="0.3">
      <c r="A8" s="213" t="s">
        <v>8</v>
      </c>
      <c r="B8" s="214" t="s">
        <v>464</v>
      </c>
      <c r="C8" s="35">
        <v>80626</v>
      </c>
      <c r="D8" s="36">
        <v>44979</v>
      </c>
    </row>
    <row r="9" spans="1:4" x14ac:dyDescent="0.3">
      <c r="A9" s="213" t="s">
        <v>37</v>
      </c>
      <c r="B9" s="214" t="s">
        <v>465</v>
      </c>
      <c r="C9" s="35">
        <v>-2239</v>
      </c>
      <c r="D9" s="36">
        <v>0</v>
      </c>
    </row>
    <row r="10" spans="1:4" x14ac:dyDescent="0.3">
      <c r="A10" s="215" t="s">
        <v>39</v>
      </c>
      <c r="B10" s="214" t="s">
        <v>466</v>
      </c>
      <c r="C10" s="35">
        <f>SUM(C11:C15)</f>
        <v>-1255</v>
      </c>
      <c r="D10" s="35">
        <f>SUM(D11:D15)</f>
        <v>0</v>
      </c>
    </row>
    <row r="11" spans="1:4" x14ac:dyDescent="0.3">
      <c r="A11" s="216" t="s">
        <v>467</v>
      </c>
      <c r="B11" s="217" t="s">
        <v>468</v>
      </c>
      <c r="C11" s="38">
        <v>0</v>
      </c>
      <c r="D11" s="39">
        <v>0</v>
      </c>
    </row>
    <row r="12" spans="1:4" x14ac:dyDescent="0.3">
      <c r="A12" s="216" t="s">
        <v>469</v>
      </c>
      <c r="B12" s="217" t="s">
        <v>470</v>
      </c>
      <c r="C12" s="38">
        <v>0</v>
      </c>
      <c r="D12" s="39">
        <v>0</v>
      </c>
    </row>
    <row r="13" spans="1:4" x14ac:dyDescent="0.3">
      <c r="A13" s="216" t="s">
        <v>471</v>
      </c>
      <c r="B13" s="217" t="s">
        <v>472</v>
      </c>
      <c r="C13" s="38">
        <v>-1568</v>
      </c>
      <c r="D13" s="39">
        <v>0</v>
      </c>
    </row>
    <row r="14" spans="1:4" x14ac:dyDescent="0.3">
      <c r="A14" s="216" t="s">
        <v>473</v>
      </c>
      <c r="B14" s="217" t="s">
        <v>474</v>
      </c>
      <c r="C14" s="38">
        <v>0</v>
      </c>
      <c r="D14" s="39">
        <v>0</v>
      </c>
    </row>
    <row r="15" spans="1:4" x14ac:dyDescent="0.3">
      <c r="A15" s="216" t="s">
        <v>475</v>
      </c>
      <c r="B15" s="217" t="s">
        <v>476</v>
      </c>
      <c r="C15" s="38">
        <v>313</v>
      </c>
      <c r="D15" s="39">
        <v>0</v>
      </c>
    </row>
    <row r="16" spans="1:4" x14ac:dyDescent="0.3">
      <c r="A16" s="218" t="s">
        <v>41</v>
      </c>
      <c r="B16" s="214" t="s">
        <v>477</v>
      </c>
      <c r="C16" s="35">
        <f>SUM(C17:C22)</f>
        <v>-984</v>
      </c>
      <c r="D16" s="35">
        <f>SUM(D17:D22)</f>
        <v>0</v>
      </c>
    </row>
    <row r="17" spans="1:4" x14ac:dyDescent="0.3">
      <c r="A17" s="216" t="s">
        <v>478</v>
      </c>
      <c r="B17" s="217" t="s">
        <v>479</v>
      </c>
      <c r="C17" s="38">
        <v>0</v>
      </c>
      <c r="D17" s="39">
        <v>0</v>
      </c>
    </row>
    <row r="18" spans="1:4" ht="20.399999999999999" x14ac:dyDescent="0.3">
      <c r="A18" s="216" t="s">
        <v>480</v>
      </c>
      <c r="B18" s="217" t="s">
        <v>481</v>
      </c>
      <c r="C18" s="38">
        <v>1408</v>
      </c>
      <c r="D18" s="39">
        <v>0</v>
      </c>
    </row>
    <row r="19" spans="1:4" x14ac:dyDescent="0.3">
      <c r="A19" s="216" t="s">
        <v>482</v>
      </c>
      <c r="B19" s="217" t="s">
        <v>483</v>
      </c>
      <c r="C19" s="38">
        <v>0</v>
      </c>
      <c r="D19" s="39">
        <v>0</v>
      </c>
    </row>
    <row r="20" spans="1:4" x14ac:dyDescent="0.3">
      <c r="A20" s="216" t="s">
        <v>484</v>
      </c>
      <c r="B20" s="217" t="s">
        <v>485</v>
      </c>
      <c r="C20" s="38">
        <v>0</v>
      </c>
      <c r="D20" s="39">
        <v>0</v>
      </c>
    </row>
    <row r="21" spans="1:4" x14ac:dyDescent="0.3">
      <c r="A21" s="216" t="s">
        <v>486</v>
      </c>
      <c r="B21" s="217" t="s">
        <v>487</v>
      </c>
      <c r="C21" s="38">
        <v>0</v>
      </c>
      <c r="D21" s="39">
        <v>0</v>
      </c>
    </row>
    <row r="22" spans="1:4" x14ac:dyDescent="0.3">
      <c r="A22" s="216" t="s">
        <v>488</v>
      </c>
      <c r="B22" s="217" t="s">
        <v>489</v>
      </c>
      <c r="C22" s="38">
        <v>-2392</v>
      </c>
      <c r="D22" s="39">
        <v>0</v>
      </c>
    </row>
    <row r="23" spans="1:4" x14ac:dyDescent="0.3">
      <c r="A23" s="213" t="s">
        <v>48</v>
      </c>
      <c r="B23" s="214" t="s">
        <v>490</v>
      </c>
      <c r="C23" s="35">
        <f>C8+C9</f>
        <v>78387</v>
      </c>
      <c r="D23" s="35">
        <f>D8+D9</f>
        <v>44979</v>
      </c>
    </row>
    <row r="24" spans="1:4" x14ac:dyDescent="0.3">
      <c r="A24" s="219"/>
      <c r="B24" s="220"/>
      <c r="C24" s="58"/>
      <c r="D24" s="221"/>
    </row>
    <row r="25" spans="1:4" x14ac:dyDescent="0.3">
      <c r="A25" s="135"/>
      <c r="B25" s="135"/>
      <c r="C25" s="135"/>
      <c r="D25" s="13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50"/>
  <sheetViews>
    <sheetView showGridLines="0" topLeftCell="I1" zoomScale="80" zoomScaleNormal="80" workbookViewId="0">
      <selection activeCell="O50" sqref="O50"/>
    </sheetView>
  </sheetViews>
  <sheetFormatPr defaultRowHeight="14.4" x14ac:dyDescent="0.3"/>
  <cols>
    <col min="2" max="2" width="4.5546875" bestFit="1" customWidth="1"/>
    <col min="3" max="3" width="35.109375" bestFit="1" customWidth="1"/>
    <col min="4" max="4" width="12.109375" bestFit="1" customWidth="1"/>
    <col min="5" max="6" width="10.109375" bestFit="1" customWidth="1"/>
    <col min="7" max="7" width="12.44140625" bestFit="1" customWidth="1"/>
    <col min="8" max="8" width="33.5546875" bestFit="1" customWidth="1"/>
    <col min="9" max="9" width="9.44140625" bestFit="1" customWidth="1"/>
    <col min="10" max="10" width="6.33203125" bestFit="1" customWidth="1"/>
    <col min="11" max="11" width="30.6640625" bestFit="1" customWidth="1"/>
    <col min="12" max="12" width="9.44140625" bestFit="1" customWidth="1"/>
    <col min="13" max="13" width="6.33203125" bestFit="1" customWidth="1"/>
    <col min="14" max="15" width="13.6640625" bestFit="1" customWidth="1"/>
    <col min="16" max="16" width="12.88671875" bestFit="1" customWidth="1"/>
    <col min="17" max="17" width="14.6640625" customWidth="1"/>
  </cols>
  <sheetData>
    <row r="1" spans="1:17" x14ac:dyDescent="0.3">
      <c r="A1" s="1"/>
      <c r="B1" s="131"/>
      <c r="C1" s="132"/>
      <c r="D1" s="132"/>
      <c r="E1" s="132"/>
      <c r="F1" s="132"/>
      <c r="G1" s="132"/>
      <c r="H1" s="132"/>
      <c r="I1" s="132"/>
      <c r="J1" s="2"/>
      <c r="K1" s="2"/>
      <c r="L1" s="2"/>
      <c r="M1" s="2"/>
      <c r="N1" s="2"/>
      <c r="O1" s="2"/>
      <c r="P1" s="2"/>
      <c r="Q1" s="2"/>
    </row>
    <row r="2" spans="1:17" ht="20.399999999999999" x14ac:dyDescent="0.3">
      <c r="A2" s="5"/>
      <c r="B2" s="133"/>
      <c r="C2" s="134" t="s">
        <v>519</v>
      </c>
      <c r="D2" s="134"/>
      <c r="E2" s="134"/>
      <c r="F2" s="134"/>
      <c r="G2" s="134"/>
      <c r="H2" s="134"/>
      <c r="I2" s="134"/>
      <c r="J2" s="134"/>
      <c r="K2" s="134"/>
      <c r="L2" s="134"/>
      <c r="M2" s="6"/>
      <c r="N2" s="135"/>
      <c r="O2" s="6"/>
      <c r="P2" s="6"/>
      <c r="Q2" s="6"/>
    </row>
    <row r="3" spans="1:17" x14ac:dyDescent="0.3">
      <c r="A3" s="5"/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6"/>
      <c r="P3" s="6"/>
      <c r="Q3" s="6"/>
    </row>
    <row r="4" spans="1:17" x14ac:dyDescent="0.3">
      <c r="A4" s="80"/>
      <c r="B4" s="138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6"/>
      <c r="Q4" s="6"/>
    </row>
    <row r="5" spans="1:17" x14ac:dyDescent="0.3">
      <c r="A5" s="5"/>
      <c r="B5" s="133"/>
      <c r="C5" s="139"/>
      <c r="D5" s="140"/>
      <c r="E5" s="137"/>
      <c r="F5" s="137"/>
      <c r="G5" s="137"/>
      <c r="H5" s="140"/>
      <c r="I5" s="141"/>
      <c r="J5" s="141"/>
      <c r="K5" s="142"/>
      <c r="L5" s="141"/>
      <c r="M5" s="143"/>
      <c r="N5" s="137"/>
      <c r="O5" s="137"/>
      <c r="P5" s="14"/>
      <c r="Q5" s="14"/>
    </row>
    <row r="6" spans="1:17" x14ac:dyDescent="0.3">
      <c r="A6" s="5"/>
      <c r="B6" s="133"/>
      <c r="C6" s="144" t="s">
        <v>363</v>
      </c>
      <c r="D6" s="145"/>
      <c r="E6" s="137"/>
      <c r="F6" s="137"/>
      <c r="G6" s="137"/>
      <c r="H6" s="146" t="s">
        <v>364</v>
      </c>
      <c r="I6" s="6"/>
      <c r="J6" s="6"/>
      <c r="K6" s="146" t="s">
        <v>365</v>
      </c>
      <c r="L6" s="6"/>
      <c r="M6" s="147"/>
      <c r="N6" s="137"/>
      <c r="O6" s="137"/>
      <c r="P6" s="87"/>
      <c r="Q6" s="87"/>
    </row>
    <row r="7" spans="1:17" x14ac:dyDescent="0.3">
      <c r="A7" s="5"/>
      <c r="B7" s="133"/>
      <c r="C7" s="148"/>
      <c r="D7" s="145"/>
      <c r="E7" s="137"/>
      <c r="F7" s="137"/>
      <c r="G7" s="137"/>
      <c r="H7" s="149" t="s">
        <v>366</v>
      </c>
      <c r="I7" s="6"/>
      <c r="J7" s="6"/>
      <c r="K7" s="146" t="s">
        <v>366</v>
      </c>
      <c r="L7" s="7"/>
      <c r="M7" s="150"/>
      <c r="N7" s="137"/>
      <c r="O7" s="137"/>
      <c r="P7" s="87"/>
      <c r="Q7" s="87"/>
    </row>
    <row r="8" spans="1:17" x14ac:dyDescent="0.3">
      <c r="A8" s="5"/>
      <c r="B8" s="136"/>
      <c r="C8" s="151"/>
      <c r="D8" s="152" t="s">
        <v>367</v>
      </c>
      <c r="E8" s="153" t="s">
        <v>368</v>
      </c>
      <c r="F8" s="152" t="s">
        <v>368</v>
      </c>
      <c r="G8" s="152" t="s">
        <v>369</v>
      </c>
      <c r="H8" s="152"/>
      <c r="I8" s="152"/>
      <c r="J8" s="152"/>
      <c r="K8" s="152"/>
      <c r="L8" s="152"/>
      <c r="M8" s="152"/>
      <c r="N8" s="152" t="s">
        <v>370</v>
      </c>
      <c r="O8" s="153" t="s">
        <v>371</v>
      </c>
      <c r="P8" s="154" t="s">
        <v>372</v>
      </c>
      <c r="Q8" s="155" t="s">
        <v>7</v>
      </c>
    </row>
    <row r="9" spans="1:17" x14ac:dyDescent="0.3">
      <c r="A9" s="80"/>
      <c r="B9" s="156"/>
      <c r="C9" s="157"/>
      <c r="D9" s="158" t="s">
        <v>373</v>
      </c>
      <c r="E9" s="150" t="s">
        <v>374</v>
      </c>
      <c r="F9" s="158" t="s">
        <v>375</v>
      </c>
      <c r="G9" s="158" t="s">
        <v>376</v>
      </c>
      <c r="H9" s="158">
        <v>1</v>
      </c>
      <c r="I9" s="158">
        <v>2</v>
      </c>
      <c r="J9" s="158">
        <v>3</v>
      </c>
      <c r="K9" s="158">
        <v>4</v>
      </c>
      <c r="L9" s="158">
        <v>5</v>
      </c>
      <c r="M9" s="158">
        <v>6</v>
      </c>
      <c r="N9" s="158" t="s">
        <v>376</v>
      </c>
      <c r="O9" s="150" t="s">
        <v>377</v>
      </c>
      <c r="P9" s="159" t="s">
        <v>378</v>
      </c>
      <c r="Q9" s="160" t="s">
        <v>379</v>
      </c>
    </row>
    <row r="10" spans="1:17" x14ac:dyDescent="0.3">
      <c r="A10" s="5"/>
      <c r="B10" s="136"/>
      <c r="C10" s="157"/>
      <c r="D10" s="77"/>
      <c r="E10" s="161"/>
      <c r="F10" s="77"/>
      <c r="G10" s="77"/>
      <c r="H10" s="77"/>
      <c r="I10" s="77"/>
      <c r="J10" s="77"/>
      <c r="K10" s="77"/>
      <c r="L10" s="77"/>
      <c r="M10" s="77"/>
      <c r="N10" s="77"/>
      <c r="O10" s="161"/>
      <c r="P10" s="145"/>
      <c r="Q10" s="12"/>
    </row>
    <row r="11" spans="1:17" x14ac:dyDescent="0.3">
      <c r="A11" s="5"/>
      <c r="B11" s="136"/>
      <c r="C11" s="162" t="s">
        <v>2</v>
      </c>
      <c r="D11" s="77"/>
      <c r="E11" s="161"/>
      <c r="F11" s="77"/>
      <c r="G11" s="77"/>
      <c r="H11" s="77"/>
      <c r="I11" s="77"/>
      <c r="J11" s="77"/>
      <c r="K11" s="77"/>
      <c r="L11" s="77"/>
      <c r="M11" s="77"/>
      <c r="N11" s="77"/>
      <c r="O11" s="161"/>
      <c r="P11" s="145"/>
      <c r="Q11" s="12"/>
    </row>
    <row r="12" spans="1:17" x14ac:dyDescent="0.3">
      <c r="A12" s="5"/>
      <c r="B12" s="136"/>
      <c r="C12" s="223">
        <v>43830</v>
      </c>
      <c r="D12" s="77"/>
      <c r="E12" s="161"/>
      <c r="F12" s="77"/>
      <c r="G12" s="77"/>
      <c r="H12" s="77"/>
      <c r="I12" s="77"/>
      <c r="J12" s="77"/>
      <c r="K12" s="77"/>
      <c r="L12" s="77"/>
      <c r="M12" s="77"/>
      <c r="N12" s="77"/>
      <c r="O12" s="161"/>
      <c r="P12" s="145"/>
      <c r="Q12" s="12"/>
    </row>
    <row r="13" spans="1:17" x14ac:dyDescent="0.3">
      <c r="A13" s="5"/>
      <c r="B13" s="136" t="s">
        <v>8</v>
      </c>
      <c r="C13" s="52" t="s">
        <v>397</v>
      </c>
      <c r="D13" s="180">
        <v>750000</v>
      </c>
      <c r="E13" s="38">
        <v>0</v>
      </c>
      <c r="F13" s="38">
        <v>0</v>
      </c>
      <c r="G13" s="257" t="s">
        <v>521</v>
      </c>
      <c r="H13" s="257" t="s">
        <v>521</v>
      </c>
      <c r="I13" s="257" t="s">
        <v>521</v>
      </c>
      <c r="J13" s="257" t="s">
        <v>521</v>
      </c>
      <c r="K13" s="257" t="s">
        <v>521</v>
      </c>
      <c r="L13" s="257" t="s">
        <v>521</v>
      </c>
      <c r="M13" s="257" t="s">
        <v>521</v>
      </c>
      <c r="N13" s="180">
        <v>2631991</v>
      </c>
      <c r="O13" s="181">
        <v>-2824581</v>
      </c>
      <c r="P13" s="182">
        <v>543696</v>
      </c>
      <c r="Q13" s="183">
        <v>1101106</v>
      </c>
    </row>
    <row r="14" spans="1:17" x14ac:dyDescent="0.3">
      <c r="A14" s="5"/>
      <c r="B14" s="163" t="s">
        <v>37</v>
      </c>
      <c r="C14" s="164" t="s">
        <v>380</v>
      </c>
      <c r="D14" s="38">
        <v>0</v>
      </c>
      <c r="E14" s="38">
        <v>0</v>
      </c>
      <c r="F14" s="38">
        <v>0</v>
      </c>
      <c r="G14" s="257" t="s">
        <v>521</v>
      </c>
      <c r="H14" s="257" t="s">
        <v>521</v>
      </c>
      <c r="I14" s="257" t="s">
        <v>521</v>
      </c>
      <c r="J14" s="257" t="s">
        <v>521</v>
      </c>
      <c r="K14" s="257" t="s">
        <v>521</v>
      </c>
      <c r="L14" s="257" t="s">
        <v>521</v>
      </c>
      <c r="M14" s="257" t="s">
        <v>521</v>
      </c>
      <c r="N14" s="257" t="s">
        <v>522</v>
      </c>
      <c r="O14" s="257" t="s">
        <v>522</v>
      </c>
      <c r="P14" s="257" t="s">
        <v>522</v>
      </c>
      <c r="Q14" s="257" t="s">
        <v>522</v>
      </c>
    </row>
    <row r="15" spans="1:17" x14ac:dyDescent="0.3">
      <c r="A15" s="5"/>
      <c r="B15" s="165" t="s">
        <v>39</v>
      </c>
      <c r="C15" s="166" t="s">
        <v>381</v>
      </c>
      <c r="D15" s="38">
        <v>0</v>
      </c>
      <c r="E15" s="38">
        <v>0</v>
      </c>
      <c r="F15" s="38">
        <v>0</v>
      </c>
      <c r="G15" s="257" t="s">
        <v>521</v>
      </c>
      <c r="H15" s="257" t="s">
        <v>521</v>
      </c>
      <c r="I15" s="257" t="s">
        <v>521</v>
      </c>
      <c r="J15" s="257" t="s">
        <v>521</v>
      </c>
      <c r="K15" s="257" t="s">
        <v>521</v>
      </c>
      <c r="L15" s="257" t="s">
        <v>521</v>
      </c>
      <c r="M15" s="257" t="s">
        <v>521</v>
      </c>
      <c r="N15" s="257" t="s">
        <v>522</v>
      </c>
      <c r="O15" s="257" t="s">
        <v>522</v>
      </c>
      <c r="P15" s="257" t="s">
        <v>522</v>
      </c>
      <c r="Q15" s="257" t="s">
        <v>522</v>
      </c>
    </row>
    <row r="16" spans="1:17" x14ac:dyDescent="0.3">
      <c r="A16" s="5"/>
      <c r="B16" s="165" t="s">
        <v>41</v>
      </c>
      <c r="C16" s="166" t="s">
        <v>382</v>
      </c>
      <c r="D16" s="38">
        <v>0</v>
      </c>
      <c r="E16" s="38">
        <v>0</v>
      </c>
      <c r="F16" s="38">
        <v>0</v>
      </c>
      <c r="G16" s="257" t="s">
        <v>521</v>
      </c>
      <c r="H16" s="257" t="s">
        <v>521</v>
      </c>
      <c r="I16" s="257" t="s">
        <v>521</v>
      </c>
      <c r="J16" s="257" t="s">
        <v>521</v>
      </c>
      <c r="K16" s="257" t="s">
        <v>521</v>
      </c>
      <c r="L16" s="257" t="s">
        <v>521</v>
      </c>
      <c r="M16" s="257" t="s">
        <v>521</v>
      </c>
      <c r="N16" s="257" t="s">
        <v>522</v>
      </c>
      <c r="O16" s="257" t="s">
        <v>522</v>
      </c>
      <c r="P16" s="257" t="s">
        <v>522</v>
      </c>
      <c r="Q16" s="257" t="s">
        <v>522</v>
      </c>
    </row>
    <row r="17" spans="1:17" x14ac:dyDescent="0.3">
      <c r="A17" s="5"/>
      <c r="B17" s="163" t="s">
        <v>48</v>
      </c>
      <c r="C17" s="164" t="s">
        <v>383</v>
      </c>
      <c r="D17" s="180">
        <f>+D13+D14</f>
        <v>750000</v>
      </c>
      <c r="E17" s="38">
        <v>0</v>
      </c>
      <c r="F17" s="38">
        <v>0</v>
      </c>
      <c r="G17" s="38">
        <v>0</v>
      </c>
      <c r="H17" s="257" t="s">
        <v>521</v>
      </c>
      <c r="I17" s="257" t="s">
        <v>521</v>
      </c>
      <c r="J17" s="257" t="s">
        <v>521</v>
      </c>
      <c r="K17" s="257" t="s">
        <v>521</v>
      </c>
      <c r="L17" s="257" t="s">
        <v>521</v>
      </c>
      <c r="M17" s="257" t="s">
        <v>521</v>
      </c>
      <c r="N17" s="180">
        <v>2631991</v>
      </c>
      <c r="O17" s="180">
        <v>-2824581</v>
      </c>
      <c r="P17" s="180">
        <v>543696</v>
      </c>
      <c r="Q17" s="180">
        <v>1101106</v>
      </c>
    </row>
    <row r="18" spans="1:17" x14ac:dyDescent="0.3">
      <c r="A18" s="5"/>
      <c r="B18" s="136" t="s">
        <v>54</v>
      </c>
      <c r="C18" s="166" t="s">
        <v>384</v>
      </c>
      <c r="D18" s="38">
        <v>0</v>
      </c>
      <c r="E18" s="38">
        <v>0</v>
      </c>
      <c r="F18" s="38">
        <v>0</v>
      </c>
      <c r="G18" s="38">
        <v>0</v>
      </c>
      <c r="H18" s="257" t="s">
        <v>521</v>
      </c>
      <c r="I18" s="257" t="s">
        <v>521</v>
      </c>
      <c r="J18" s="257" t="s">
        <v>521</v>
      </c>
      <c r="K18" s="257" t="s">
        <v>521</v>
      </c>
      <c r="L18" s="257" t="s">
        <v>521</v>
      </c>
      <c r="M18" s="257" t="s">
        <v>521</v>
      </c>
      <c r="N18" s="257">
        <v>0</v>
      </c>
      <c r="O18" s="257">
        <v>0</v>
      </c>
      <c r="P18" s="180">
        <v>44979</v>
      </c>
      <c r="Q18" s="180">
        <v>44979</v>
      </c>
    </row>
    <row r="19" spans="1:17" x14ac:dyDescent="0.3">
      <c r="A19" s="5"/>
      <c r="B19" s="163" t="s">
        <v>72</v>
      </c>
      <c r="C19" s="166" t="s">
        <v>385</v>
      </c>
      <c r="D19" s="38">
        <v>0</v>
      </c>
      <c r="E19" s="38">
        <v>0</v>
      </c>
      <c r="F19" s="38">
        <v>0</v>
      </c>
      <c r="G19" s="38">
        <v>0</v>
      </c>
      <c r="H19" s="257" t="s">
        <v>521</v>
      </c>
      <c r="I19" s="257" t="s">
        <v>521</v>
      </c>
      <c r="J19" s="257" t="s">
        <v>521</v>
      </c>
      <c r="K19" s="257" t="s">
        <v>521</v>
      </c>
      <c r="L19" s="257" t="s">
        <v>521</v>
      </c>
      <c r="M19" s="257" t="s">
        <v>521</v>
      </c>
      <c r="N19" s="257">
        <v>0</v>
      </c>
      <c r="O19" s="257">
        <v>0</v>
      </c>
      <c r="P19" s="257">
        <v>0</v>
      </c>
      <c r="Q19" s="257">
        <v>0</v>
      </c>
    </row>
    <row r="20" spans="1:17" x14ac:dyDescent="0.3">
      <c r="A20" s="5"/>
      <c r="B20" s="136" t="s">
        <v>74</v>
      </c>
      <c r="C20" s="86" t="s">
        <v>386</v>
      </c>
      <c r="D20" s="38">
        <v>0</v>
      </c>
      <c r="E20" s="38">
        <v>0</v>
      </c>
      <c r="F20" s="38">
        <v>0</v>
      </c>
      <c r="G20" s="38">
        <v>0</v>
      </c>
      <c r="H20" s="257" t="s">
        <v>521</v>
      </c>
      <c r="I20" s="257" t="s">
        <v>521</v>
      </c>
      <c r="J20" s="257" t="s">
        <v>521</v>
      </c>
      <c r="K20" s="257" t="s">
        <v>521</v>
      </c>
      <c r="L20" s="257" t="s">
        <v>521</v>
      </c>
      <c r="M20" s="257" t="s">
        <v>521</v>
      </c>
      <c r="N20" s="257">
        <v>0</v>
      </c>
      <c r="O20" s="257">
        <v>0</v>
      </c>
      <c r="P20" s="257">
        <v>0</v>
      </c>
      <c r="Q20" s="257">
        <v>0</v>
      </c>
    </row>
    <row r="21" spans="1:17" x14ac:dyDescent="0.3">
      <c r="A21" s="5"/>
      <c r="B21" s="136" t="s">
        <v>80</v>
      </c>
      <c r="C21" s="171" t="s">
        <v>387</v>
      </c>
      <c r="D21" s="38">
        <v>0</v>
      </c>
      <c r="E21" s="38">
        <v>0</v>
      </c>
      <c r="F21" s="38">
        <v>0</v>
      </c>
      <c r="G21" s="38">
        <v>0</v>
      </c>
      <c r="H21" s="257" t="s">
        <v>521</v>
      </c>
      <c r="I21" s="257" t="s">
        <v>521</v>
      </c>
      <c r="J21" s="257" t="s">
        <v>521</v>
      </c>
      <c r="K21" s="257" t="s">
        <v>521</v>
      </c>
      <c r="L21" s="257" t="s">
        <v>521</v>
      </c>
      <c r="M21" s="257" t="s">
        <v>521</v>
      </c>
      <c r="N21" s="257">
        <v>0</v>
      </c>
      <c r="O21" s="257">
        <v>0</v>
      </c>
      <c r="P21" s="257">
        <v>0</v>
      </c>
      <c r="Q21" s="257">
        <v>0</v>
      </c>
    </row>
    <row r="22" spans="1:17" x14ac:dyDescent="0.3">
      <c r="A22" s="5"/>
      <c r="B22" s="136" t="s">
        <v>82</v>
      </c>
      <c r="C22" s="166" t="s">
        <v>388</v>
      </c>
      <c r="D22" s="38">
        <v>0</v>
      </c>
      <c r="E22" s="38">
        <v>0</v>
      </c>
      <c r="F22" s="38">
        <v>0</v>
      </c>
      <c r="G22" s="38">
        <v>0</v>
      </c>
      <c r="H22" s="257" t="s">
        <v>521</v>
      </c>
      <c r="I22" s="257" t="s">
        <v>521</v>
      </c>
      <c r="J22" s="257" t="s">
        <v>521</v>
      </c>
      <c r="K22" s="257" t="s">
        <v>521</v>
      </c>
      <c r="L22" s="257" t="s">
        <v>521</v>
      </c>
      <c r="M22" s="257" t="s">
        <v>521</v>
      </c>
      <c r="N22" s="257">
        <v>0</v>
      </c>
      <c r="O22" s="257">
        <v>0</v>
      </c>
      <c r="P22" s="257">
        <v>0</v>
      </c>
      <c r="Q22" s="257">
        <v>0</v>
      </c>
    </row>
    <row r="23" spans="1:17" x14ac:dyDescent="0.3">
      <c r="A23" s="5"/>
      <c r="B23" s="136" t="s">
        <v>84</v>
      </c>
      <c r="C23" s="166" t="s">
        <v>389</v>
      </c>
      <c r="D23" s="38">
        <v>0</v>
      </c>
      <c r="E23" s="38">
        <v>0</v>
      </c>
      <c r="F23" s="38">
        <v>0</v>
      </c>
      <c r="G23" s="38">
        <v>0</v>
      </c>
      <c r="H23" s="257" t="s">
        <v>521</v>
      </c>
      <c r="I23" s="257" t="s">
        <v>521</v>
      </c>
      <c r="J23" s="257" t="s">
        <v>521</v>
      </c>
      <c r="K23" s="257" t="s">
        <v>521</v>
      </c>
      <c r="L23" s="257" t="s">
        <v>521</v>
      </c>
      <c r="M23" s="257" t="s">
        <v>521</v>
      </c>
      <c r="N23" s="257">
        <v>0</v>
      </c>
      <c r="O23" s="257">
        <v>0</v>
      </c>
      <c r="P23" s="257">
        <v>0</v>
      </c>
      <c r="Q23" s="257">
        <v>0</v>
      </c>
    </row>
    <row r="24" spans="1:17" x14ac:dyDescent="0.3">
      <c r="A24" s="5"/>
      <c r="B24" s="163" t="s">
        <v>86</v>
      </c>
      <c r="C24" s="166" t="s">
        <v>390</v>
      </c>
      <c r="D24" s="38">
        <v>0</v>
      </c>
      <c r="E24" s="38">
        <v>0</v>
      </c>
      <c r="F24" s="38">
        <v>0</v>
      </c>
      <c r="G24" s="180">
        <v>23088</v>
      </c>
      <c r="H24" s="257" t="s">
        <v>521</v>
      </c>
      <c r="I24" s="257" t="s">
        <v>521</v>
      </c>
      <c r="J24" s="257" t="s">
        <v>521</v>
      </c>
      <c r="K24" s="257" t="s">
        <v>521</v>
      </c>
      <c r="L24" s="257" t="s">
        <v>522</v>
      </c>
      <c r="M24" s="257" t="s">
        <v>521</v>
      </c>
      <c r="N24" s="257">
        <v>0</v>
      </c>
      <c r="O24" s="257">
        <v>0</v>
      </c>
      <c r="P24" s="257">
        <v>0</v>
      </c>
      <c r="Q24" s="183">
        <v>23088</v>
      </c>
    </row>
    <row r="25" spans="1:17" x14ac:dyDescent="0.3">
      <c r="A25" s="5"/>
      <c r="B25" s="163" t="s">
        <v>113</v>
      </c>
      <c r="C25" s="166" t="s">
        <v>391</v>
      </c>
      <c r="D25" s="38">
        <v>0</v>
      </c>
      <c r="E25" s="38">
        <v>0</v>
      </c>
      <c r="F25" s="38">
        <v>0</v>
      </c>
      <c r="G25" s="38">
        <v>0</v>
      </c>
      <c r="H25" s="257" t="s">
        <v>521</v>
      </c>
      <c r="I25" s="257" t="s">
        <v>521</v>
      </c>
      <c r="J25" s="257" t="s">
        <v>521</v>
      </c>
      <c r="K25" s="257" t="s">
        <v>521</v>
      </c>
      <c r="L25" s="257" t="s">
        <v>521</v>
      </c>
      <c r="M25" s="257" t="s">
        <v>521</v>
      </c>
      <c r="N25" s="180">
        <v>-2280885</v>
      </c>
      <c r="O25" s="182">
        <v>2824581</v>
      </c>
      <c r="P25" s="182">
        <v>-543696</v>
      </c>
      <c r="Q25" s="257">
        <v>0</v>
      </c>
    </row>
    <row r="26" spans="1:17" x14ac:dyDescent="0.3">
      <c r="A26" s="5"/>
      <c r="B26" s="165" t="s">
        <v>115</v>
      </c>
      <c r="C26" s="166" t="s">
        <v>392</v>
      </c>
      <c r="D26" s="38">
        <v>0</v>
      </c>
      <c r="E26" s="38">
        <v>0</v>
      </c>
      <c r="F26" s="38">
        <v>0</v>
      </c>
      <c r="G26" s="257" t="s">
        <v>521</v>
      </c>
      <c r="H26" s="257" t="s">
        <v>521</v>
      </c>
      <c r="I26" s="257" t="s">
        <v>521</v>
      </c>
      <c r="J26" s="257" t="s">
        <v>521</v>
      </c>
      <c r="K26" s="257" t="s">
        <v>521</v>
      </c>
      <c r="L26" s="257" t="s">
        <v>521</v>
      </c>
      <c r="M26" s="257" t="s">
        <v>521</v>
      </c>
      <c r="N26" s="257" t="s">
        <v>522</v>
      </c>
      <c r="O26" s="257" t="s">
        <v>522</v>
      </c>
      <c r="P26" s="257" t="s">
        <v>522</v>
      </c>
      <c r="Q26" s="257">
        <v>0</v>
      </c>
    </row>
    <row r="27" spans="1:17" x14ac:dyDescent="0.3">
      <c r="A27" s="5"/>
      <c r="B27" s="165" t="s">
        <v>116</v>
      </c>
      <c r="C27" s="166" t="s">
        <v>393</v>
      </c>
      <c r="D27" s="38">
        <v>0</v>
      </c>
      <c r="E27" s="38">
        <v>0</v>
      </c>
      <c r="F27" s="38">
        <v>0</v>
      </c>
      <c r="G27" s="257" t="s">
        <v>521</v>
      </c>
      <c r="H27" s="257" t="s">
        <v>521</v>
      </c>
      <c r="I27" s="257" t="s">
        <v>521</v>
      </c>
      <c r="J27" s="257" t="s">
        <v>521</v>
      </c>
      <c r="K27" s="257" t="s">
        <v>521</v>
      </c>
      <c r="L27" s="257" t="s">
        <v>521</v>
      </c>
      <c r="M27" s="257" t="s">
        <v>521</v>
      </c>
      <c r="N27" s="184">
        <v>-2280885</v>
      </c>
      <c r="O27" s="184">
        <v>-2280885</v>
      </c>
      <c r="P27" s="257" t="s">
        <v>522</v>
      </c>
      <c r="Q27" s="257">
        <v>0</v>
      </c>
    </row>
    <row r="28" spans="1:17" x14ac:dyDescent="0.3">
      <c r="A28" s="5"/>
      <c r="B28" s="165" t="s">
        <v>394</v>
      </c>
      <c r="C28" s="166" t="s">
        <v>395</v>
      </c>
      <c r="D28" s="38">
        <v>0</v>
      </c>
      <c r="E28" s="38">
        <v>0</v>
      </c>
      <c r="F28" s="38">
        <v>0</v>
      </c>
      <c r="G28" s="257" t="s">
        <v>521</v>
      </c>
      <c r="H28" s="257" t="s">
        <v>521</v>
      </c>
      <c r="I28" s="257" t="s">
        <v>521</v>
      </c>
      <c r="J28" s="257" t="s">
        <v>521</v>
      </c>
      <c r="K28" s="257" t="s">
        <v>521</v>
      </c>
      <c r="L28" s="257" t="s">
        <v>521</v>
      </c>
      <c r="M28" s="257" t="s">
        <v>521</v>
      </c>
      <c r="N28" s="257" t="s">
        <v>522</v>
      </c>
      <c r="O28" s="184">
        <v>543696</v>
      </c>
      <c r="P28" s="184">
        <v>-543696</v>
      </c>
      <c r="Q28" s="257">
        <v>0</v>
      </c>
    </row>
    <row r="29" spans="1:17" x14ac:dyDescent="0.3">
      <c r="A29" s="5"/>
      <c r="B29" s="136"/>
      <c r="C29" s="166"/>
      <c r="D29" s="186">
        <f>D17+D18+D19+D20+D21+D22+D23+D24+D25</f>
        <v>750000</v>
      </c>
      <c r="E29" s="186">
        <f t="shared" ref="E29:Q29" si="0">E17+E18+E19+E20+E21+E22+E23+E24+E25</f>
        <v>0</v>
      </c>
      <c r="F29" s="186">
        <f t="shared" si="0"/>
        <v>0</v>
      </c>
      <c r="G29" s="186">
        <f t="shared" si="0"/>
        <v>23088</v>
      </c>
      <c r="H29" s="186">
        <v>0</v>
      </c>
      <c r="I29" s="186">
        <v>0</v>
      </c>
      <c r="J29" s="186">
        <v>0</v>
      </c>
      <c r="K29" s="186">
        <v>0</v>
      </c>
      <c r="L29" s="186">
        <v>0</v>
      </c>
      <c r="M29" s="186">
        <v>0</v>
      </c>
      <c r="N29" s="186">
        <f t="shared" si="0"/>
        <v>351106</v>
      </c>
      <c r="O29" s="186">
        <f t="shared" si="0"/>
        <v>0</v>
      </c>
      <c r="P29" s="186">
        <f t="shared" si="0"/>
        <v>44979</v>
      </c>
      <c r="Q29" s="186">
        <f t="shared" si="0"/>
        <v>1169173</v>
      </c>
    </row>
    <row r="30" spans="1:17" x14ac:dyDescent="0.3">
      <c r="A30" s="55"/>
      <c r="B30" s="172"/>
      <c r="C30" s="173" t="s">
        <v>396</v>
      </c>
      <c r="D30" s="174"/>
      <c r="E30" s="175"/>
      <c r="F30" s="174"/>
      <c r="G30" s="174"/>
      <c r="H30" s="174"/>
      <c r="I30" s="174"/>
      <c r="J30" s="174"/>
      <c r="K30" s="174"/>
      <c r="L30" s="174"/>
      <c r="M30" s="174"/>
      <c r="N30" s="174"/>
      <c r="O30" s="176"/>
      <c r="P30" s="177"/>
      <c r="Q30" s="178"/>
    </row>
    <row r="31" spans="1:17" x14ac:dyDescent="0.3">
      <c r="A31" s="5"/>
      <c r="B31" s="136"/>
      <c r="C31" s="179"/>
      <c r="D31" s="167"/>
      <c r="E31" s="168"/>
      <c r="F31" s="167"/>
      <c r="G31" s="167"/>
      <c r="H31" s="167"/>
      <c r="I31" s="167"/>
      <c r="J31" s="167"/>
      <c r="K31" s="167"/>
      <c r="L31" s="167"/>
      <c r="M31" s="167"/>
      <c r="N31" s="167"/>
      <c r="O31" s="169"/>
      <c r="P31" s="170"/>
      <c r="Q31" s="72"/>
    </row>
    <row r="32" spans="1:17" x14ac:dyDescent="0.3">
      <c r="A32" s="5"/>
      <c r="B32" s="136"/>
      <c r="C32" s="162" t="s">
        <v>285</v>
      </c>
      <c r="D32" s="167"/>
      <c r="E32" s="168"/>
      <c r="F32" s="167"/>
      <c r="G32" s="167"/>
      <c r="H32" s="167"/>
      <c r="I32" s="167"/>
      <c r="J32" s="167"/>
      <c r="K32" s="167"/>
      <c r="L32" s="167"/>
      <c r="M32" s="167"/>
      <c r="N32" s="167"/>
      <c r="O32" s="169"/>
      <c r="P32" s="170"/>
      <c r="Q32" s="72"/>
    </row>
    <row r="33" spans="1:17" x14ac:dyDescent="0.3">
      <c r="A33" s="5"/>
      <c r="B33" s="136"/>
      <c r="C33" s="223">
        <v>44196</v>
      </c>
      <c r="D33" s="167"/>
      <c r="E33" s="168"/>
      <c r="F33" s="167"/>
      <c r="G33" s="167"/>
      <c r="H33" s="167"/>
      <c r="I33" s="167"/>
      <c r="J33" s="167"/>
      <c r="K33" s="257"/>
      <c r="L33" s="167"/>
      <c r="M33" s="167"/>
      <c r="N33" s="167"/>
      <c r="O33" s="169"/>
      <c r="P33" s="170"/>
      <c r="Q33" s="72"/>
    </row>
    <row r="34" spans="1:17" x14ac:dyDescent="0.3">
      <c r="A34" s="5"/>
      <c r="B34" s="136" t="s">
        <v>8</v>
      </c>
      <c r="C34" s="164" t="s">
        <v>397</v>
      </c>
      <c r="D34" s="180">
        <v>750000</v>
      </c>
      <c r="E34" s="257">
        <v>0</v>
      </c>
      <c r="F34" s="257">
        <v>0</v>
      </c>
      <c r="G34" s="180">
        <v>23088</v>
      </c>
      <c r="H34" s="257">
        <v>0</v>
      </c>
      <c r="I34" s="257">
        <v>0</v>
      </c>
      <c r="J34" s="257">
        <v>0</v>
      </c>
      <c r="K34" s="257">
        <v>0</v>
      </c>
      <c r="L34" s="257">
        <v>0</v>
      </c>
      <c r="M34" s="257">
        <v>0</v>
      </c>
      <c r="N34" s="180">
        <v>351106</v>
      </c>
      <c r="O34" s="257">
        <v>0</v>
      </c>
      <c r="P34" s="182">
        <v>44979</v>
      </c>
      <c r="Q34" s="183">
        <v>1169173</v>
      </c>
    </row>
    <row r="35" spans="1:17" x14ac:dyDescent="0.3">
      <c r="A35" s="5"/>
      <c r="B35" s="163" t="s">
        <v>37</v>
      </c>
      <c r="C35" s="164" t="s">
        <v>380</v>
      </c>
      <c r="D35" s="257">
        <v>0</v>
      </c>
      <c r="E35" s="257">
        <v>0</v>
      </c>
      <c r="F35" s="257">
        <v>0</v>
      </c>
      <c r="G35" s="257">
        <v>0</v>
      </c>
      <c r="H35" s="257">
        <v>0</v>
      </c>
      <c r="I35" s="257">
        <v>0</v>
      </c>
      <c r="J35" s="257">
        <v>0</v>
      </c>
      <c r="K35" s="257">
        <v>0</v>
      </c>
      <c r="L35" s="257">
        <v>0</v>
      </c>
      <c r="M35" s="257">
        <v>0</v>
      </c>
      <c r="N35" s="257">
        <v>0</v>
      </c>
      <c r="O35" s="180">
        <v>9317</v>
      </c>
      <c r="P35" s="257">
        <v>0</v>
      </c>
      <c r="Q35" s="180">
        <v>9317</v>
      </c>
    </row>
    <row r="36" spans="1:17" x14ac:dyDescent="0.3">
      <c r="A36" s="5"/>
      <c r="B36" s="165" t="s">
        <v>39</v>
      </c>
      <c r="C36" s="166" t="s">
        <v>381</v>
      </c>
      <c r="D36" s="257">
        <v>0</v>
      </c>
      <c r="E36" s="257">
        <v>0</v>
      </c>
      <c r="F36" s="257">
        <v>0</v>
      </c>
      <c r="G36" s="257">
        <v>0</v>
      </c>
      <c r="H36" s="257">
        <v>0</v>
      </c>
      <c r="I36" s="257">
        <v>0</v>
      </c>
      <c r="J36" s="257">
        <v>0</v>
      </c>
      <c r="K36" s="257">
        <v>0</v>
      </c>
      <c r="L36" s="257">
        <v>0</v>
      </c>
      <c r="M36" s="257">
        <v>0</v>
      </c>
      <c r="N36" s="257">
        <v>0</v>
      </c>
      <c r="O36" s="257">
        <v>0</v>
      </c>
      <c r="P36" s="257">
        <v>0</v>
      </c>
      <c r="Q36" s="257">
        <v>0</v>
      </c>
    </row>
    <row r="37" spans="1:17" x14ac:dyDescent="0.3">
      <c r="A37" s="5"/>
      <c r="B37" s="165" t="s">
        <v>41</v>
      </c>
      <c r="C37" s="166" t="s">
        <v>382</v>
      </c>
      <c r="D37" s="257">
        <v>0</v>
      </c>
      <c r="E37" s="257">
        <v>0</v>
      </c>
      <c r="F37" s="257">
        <v>0</v>
      </c>
      <c r="G37" s="257">
        <v>0</v>
      </c>
      <c r="H37" s="257">
        <v>0</v>
      </c>
      <c r="I37" s="257">
        <v>0</v>
      </c>
      <c r="J37" s="257">
        <v>0</v>
      </c>
      <c r="K37" s="257">
        <v>0</v>
      </c>
      <c r="L37" s="257">
        <v>0</v>
      </c>
      <c r="M37" s="257">
        <v>0</v>
      </c>
      <c r="N37" s="257">
        <v>0</v>
      </c>
      <c r="O37" s="184">
        <v>9317</v>
      </c>
      <c r="P37" s="257">
        <v>0</v>
      </c>
      <c r="Q37" s="180">
        <v>9317</v>
      </c>
    </row>
    <row r="38" spans="1:17" x14ac:dyDescent="0.3">
      <c r="A38" s="5"/>
      <c r="B38" s="163" t="s">
        <v>48</v>
      </c>
      <c r="C38" s="164" t="s">
        <v>383</v>
      </c>
      <c r="D38" s="180">
        <f>+D34+D35</f>
        <v>750000</v>
      </c>
      <c r="E38" s="257">
        <v>0</v>
      </c>
      <c r="F38" s="257">
        <v>0</v>
      </c>
      <c r="G38" s="180">
        <f>+G34+G35</f>
        <v>23088</v>
      </c>
      <c r="H38" s="257">
        <v>0</v>
      </c>
      <c r="I38" s="257">
        <v>0</v>
      </c>
      <c r="J38" s="257">
        <v>0</v>
      </c>
      <c r="K38" s="257">
        <v>0</v>
      </c>
      <c r="L38" s="257">
        <v>0</v>
      </c>
      <c r="M38" s="257">
        <v>0</v>
      </c>
      <c r="N38" s="180">
        <v>351106</v>
      </c>
      <c r="O38" s="180">
        <v>9317</v>
      </c>
      <c r="P38" s="180">
        <v>44979</v>
      </c>
      <c r="Q38" s="180">
        <v>1178490</v>
      </c>
    </row>
    <row r="39" spans="1:17" x14ac:dyDescent="0.3">
      <c r="A39" s="5"/>
      <c r="B39" s="136" t="s">
        <v>54</v>
      </c>
      <c r="C39" s="166" t="s">
        <v>384</v>
      </c>
      <c r="D39" s="257">
        <v>0</v>
      </c>
      <c r="E39" s="257">
        <v>0</v>
      </c>
      <c r="F39" s="257">
        <v>0</v>
      </c>
      <c r="G39" s="257">
        <v>0</v>
      </c>
      <c r="H39" s="257">
        <v>0</v>
      </c>
      <c r="I39" s="255">
        <v>-1.2549999999999999</v>
      </c>
      <c r="J39" s="180">
        <v>0</v>
      </c>
      <c r="K39" s="257">
        <v>0</v>
      </c>
      <c r="L39" s="180">
        <v>-984</v>
      </c>
      <c r="M39" s="257">
        <v>0</v>
      </c>
      <c r="N39" s="257">
        <v>0</v>
      </c>
      <c r="O39" s="257">
        <v>0</v>
      </c>
      <c r="P39" s="180">
        <v>80626</v>
      </c>
      <c r="Q39" s="180">
        <v>78387</v>
      </c>
    </row>
    <row r="40" spans="1:17" x14ac:dyDescent="0.3">
      <c r="A40" s="5"/>
      <c r="B40" s="163" t="s">
        <v>72</v>
      </c>
      <c r="C40" s="166" t="s">
        <v>385</v>
      </c>
      <c r="D40" s="180">
        <v>276915</v>
      </c>
      <c r="E40" s="257">
        <v>0</v>
      </c>
      <c r="F40" s="257">
        <v>0</v>
      </c>
      <c r="G40" s="257">
        <v>0</v>
      </c>
      <c r="H40" s="257">
        <v>0</v>
      </c>
      <c r="I40" s="257">
        <v>0</v>
      </c>
      <c r="J40" s="257">
        <v>0</v>
      </c>
      <c r="K40" s="257">
        <v>0</v>
      </c>
      <c r="L40" s="257">
        <v>0</v>
      </c>
      <c r="M40" s="257">
        <v>0</v>
      </c>
      <c r="N40" s="257">
        <v>0</v>
      </c>
      <c r="O40" s="257">
        <v>0</v>
      </c>
      <c r="P40" s="257">
        <v>0</v>
      </c>
      <c r="Q40" s="180">
        <v>276915</v>
      </c>
    </row>
    <row r="41" spans="1:17" x14ac:dyDescent="0.3">
      <c r="A41" s="5"/>
      <c r="B41" s="136" t="s">
        <v>74</v>
      </c>
      <c r="C41" s="86" t="s">
        <v>386</v>
      </c>
      <c r="D41" s="257">
        <v>0</v>
      </c>
      <c r="E41" s="257">
        <v>0</v>
      </c>
      <c r="F41" s="257">
        <v>0</v>
      </c>
      <c r="G41" s="257">
        <v>0</v>
      </c>
      <c r="H41" s="257">
        <v>0</v>
      </c>
      <c r="I41" s="257">
        <v>0</v>
      </c>
      <c r="J41" s="257">
        <v>0</v>
      </c>
      <c r="K41" s="257">
        <v>0</v>
      </c>
      <c r="L41" s="257">
        <v>0</v>
      </c>
      <c r="M41" s="257">
        <v>0</v>
      </c>
      <c r="N41" s="257">
        <v>0</v>
      </c>
      <c r="O41" s="257">
        <v>0</v>
      </c>
      <c r="P41" s="257">
        <v>0</v>
      </c>
      <c r="Q41" s="257">
        <v>0</v>
      </c>
    </row>
    <row r="42" spans="1:17" x14ac:dyDescent="0.3">
      <c r="A42" s="5"/>
      <c r="B42" s="136" t="s">
        <v>80</v>
      </c>
      <c r="C42" s="171" t="s">
        <v>387</v>
      </c>
      <c r="D42" s="257">
        <v>0</v>
      </c>
      <c r="E42" s="257">
        <v>0</v>
      </c>
      <c r="F42" s="257">
        <v>0</v>
      </c>
      <c r="G42" s="257">
        <v>0</v>
      </c>
      <c r="H42" s="257">
        <v>0</v>
      </c>
      <c r="I42" s="257">
        <v>0</v>
      </c>
      <c r="J42" s="257">
        <v>0</v>
      </c>
      <c r="K42" s="257">
        <v>0</v>
      </c>
      <c r="L42" s="257">
        <v>0</v>
      </c>
      <c r="M42" s="257">
        <v>0</v>
      </c>
      <c r="N42" s="257">
        <v>0</v>
      </c>
      <c r="O42" s="257">
        <v>0</v>
      </c>
      <c r="P42" s="257">
        <v>0</v>
      </c>
      <c r="Q42" s="257">
        <v>0</v>
      </c>
    </row>
    <row r="43" spans="1:17" x14ac:dyDescent="0.3">
      <c r="A43" s="5"/>
      <c r="B43" s="136" t="s">
        <v>82</v>
      </c>
      <c r="C43" s="166" t="s">
        <v>388</v>
      </c>
      <c r="D43" s="257">
        <v>0</v>
      </c>
      <c r="E43" s="257">
        <v>0</v>
      </c>
      <c r="F43" s="257">
        <v>0</v>
      </c>
      <c r="G43" s="257">
        <v>0</v>
      </c>
      <c r="H43" s="257">
        <v>0</v>
      </c>
      <c r="I43" s="257">
        <v>0</v>
      </c>
      <c r="J43" s="257">
        <v>0</v>
      </c>
      <c r="K43" s="257">
        <v>0</v>
      </c>
      <c r="L43" s="257">
        <v>0</v>
      </c>
      <c r="M43" s="257">
        <v>0</v>
      </c>
      <c r="N43" s="257">
        <v>0</v>
      </c>
      <c r="O43" s="257">
        <v>0</v>
      </c>
      <c r="P43" s="257">
        <v>0</v>
      </c>
      <c r="Q43" s="257">
        <v>0</v>
      </c>
    </row>
    <row r="44" spans="1:17" x14ac:dyDescent="0.3">
      <c r="A44" s="5"/>
      <c r="B44" s="136" t="s">
        <v>84</v>
      </c>
      <c r="C44" s="166" t="s">
        <v>389</v>
      </c>
      <c r="D44" s="257">
        <v>0</v>
      </c>
      <c r="E44" s="257">
        <v>0</v>
      </c>
      <c r="F44" s="257">
        <v>0</v>
      </c>
      <c r="G44" s="257">
        <v>0</v>
      </c>
      <c r="H44" s="257">
        <v>0</v>
      </c>
      <c r="I44" s="257">
        <v>0</v>
      </c>
      <c r="J44" s="257">
        <v>0</v>
      </c>
      <c r="K44" s="257">
        <v>0</v>
      </c>
      <c r="L44" s="257">
        <v>0</v>
      </c>
      <c r="M44" s="257">
        <v>0</v>
      </c>
      <c r="N44" s="257">
        <v>0</v>
      </c>
      <c r="O44" s="257">
        <v>0</v>
      </c>
      <c r="P44" s="257">
        <v>0</v>
      </c>
      <c r="Q44" s="257">
        <v>0</v>
      </c>
    </row>
    <row r="45" spans="1:17" x14ac:dyDescent="0.3">
      <c r="A45" s="5"/>
      <c r="B45" s="163" t="s">
        <v>86</v>
      </c>
      <c r="C45" s="166" t="s">
        <v>390</v>
      </c>
      <c r="D45" s="257">
        <v>0</v>
      </c>
      <c r="E45" s="257">
        <v>0</v>
      </c>
      <c r="F45" s="257">
        <v>0</v>
      </c>
      <c r="G45" s="180">
        <v>5503</v>
      </c>
      <c r="H45" s="257">
        <v>0</v>
      </c>
      <c r="I45" s="257">
        <v>0</v>
      </c>
      <c r="J45" s="257">
        <v>0</v>
      </c>
      <c r="K45" s="257">
        <v>0</v>
      </c>
      <c r="L45" s="257">
        <v>0</v>
      </c>
      <c r="M45" s="257">
        <v>0</v>
      </c>
      <c r="N45" s="257">
        <v>0</v>
      </c>
      <c r="O45" s="257">
        <v>0</v>
      </c>
      <c r="P45" s="257">
        <v>0</v>
      </c>
      <c r="Q45" s="183">
        <v>5503</v>
      </c>
    </row>
    <row r="46" spans="1:17" x14ac:dyDescent="0.3">
      <c r="A46" s="5"/>
      <c r="B46" s="163" t="s">
        <v>113</v>
      </c>
      <c r="C46" s="166" t="s">
        <v>391</v>
      </c>
      <c r="D46" s="257">
        <v>0</v>
      </c>
      <c r="E46" s="257">
        <v>0</v>
      </c>
      <c r="F46" s="257">
        <v>0</v>
      </c>
      <c r="G46" s="257">
        <v>0</v>
      </c>
      <c r="H46" s="257">
        <v>0</v>
      </c>
      <c r="I46" s="257">
        <v>0</v>
      </c>
      <c r="J46" s="257">
        <v>0</v>
      </c>
      <c r="K46" s="257">
        <v>0</v>
      </c>
      <c r="L46" s="257">
        <v>0</v>
      </c>
      <c r="M46" s="257">
        <v>0</v>
      </c>
      <c r="N46" s="180">
        <v>44979</v>
      </c>
      <c r="O46" s="257">
        <v>0</v>
      </c>
      <c r="P46" s="182">
        <v>-44979</v>
      </c>
      <c r="Q46" s="257">
        <v>0</v>
      </c>
    </row>
    <row r="47" spans="1:17" x14ac:dyDescent="0.3">
      <c r="A47" s="5"/>
      <c r="B47" s="165" t="s">
        <v>115</v>
      </c>
      <c r="C47" s="166" t="s">
        <v>392</v>
      </c>
      <c r="D47" s="257">
        <v>0</v>
      </c>
      <c r="E47" s="257">
        <v>0</v>
      </c>
      <c r="F47" s="257">
        <v>0</v>
      </c>
      <c r="G47" s="257">
        <v>0</v>
      </c>
      <c r="H47" s="257">
        <v>0</v>
      </c>
      <c r="I47" s="257">
        <v>0</v>
      </c>
      <c r="J47" s="257">
        <v>0</v>
      </c>
      <c r="K47" s="257">
        <v>0</v>
      </c>
      <c r="L47" s="257">
        <v>0</v>
      </c>
      <c r="M47" s="257">
        <v>0</v>
      </c>
      <c r="N47" s="257">
        <v>0</v>
      </c>
      <c r="O47" s="257">
        <v>0</v>
      </c>
      <c r="P47" s="257">
        <v>0</v>
      </c>
      <c r="Q47" s="257">
        <v>0</v>
      </c>
    </row>
    <row r="48" spans="1:17" x14ac:dyDescent="0.3">
      <c r="A48" s="5"/>
      <c r="B48" s="165" t="s">
        <v>116</v>
      </c>
      <c r="C48" s="166" t="s">
        <v>393</v>
      </c>
      <c r="D48" s="257">
        <v>0</v>
      </c>
      <c r="E48" s="257">
        <v>0</v>
      </c>
      <c r="F48" s="257">
        <v>0</v>
      </c>
      <c r="G48" s="257">
        <v>0</v>
      </c>
      <c r="H48" s="257">
        <v>0</v>
      </c>
      <c r="I48" s="257">
        <v>0</v>
      </c>
      <c r="J48" s="257">
        <v>0</v>
      </c>
      <c r="K48" s="257">
        <v>0</v>
      </c>
      <c r="L48" s="257">
        <v>0</v>
      </c>
      <c r="M48" s="257">
        <v>0</v>
      </c>
      <c r="N48" s="185">
        <v>44979</v>
      </c>
      <c r="O48" s="184">
        <v>-44979</v>
      </c>
      <c r="P48" s="257">
        <v>0</v>
      </c>
      <c r="Q48" s="257">
        <v>0</v>
      </c>
    </row>
    <row r="49" spans="1:17" x14ac:dyDescent="0.3">
      <c r="A49" s="5"/>
      <c r="B49" s="165" t="s">
        <v>394</v>
      </c>
      <c r="C49" s="166" t="s">
        <v>395</v>
      </c>
      <c r="D49" s="257">
        <v>0</v>
      </c>
      <c r="E49" s="257">
        <v>0</v>
      </c>
      <c r="F49" s="257">
        <v>0</v>
      </c>
      <c r="G49" s="257">
        <v>0</v>
      </c>
      <c r="H49" s="257">
        <v>0</v>
      </c>
      <c r="I49" s="257">
        <v>0</v>
      </c>
      <c r="J49" s="257">
        <v>0</v>
      </c>
      <c r="K49" s="257">
        <v>0</v>
      </c>
      <c r="L49" s="257">
        <v>0</v>
      </c>
      <c r="M49" s="257">
        <v>0</v>
      </c>
      <c r="N49" s="257">
        <v>0</v>
      </c>
      <c r="O49" s="184">
        <v>44979</v>
      </c>
      <c r="P49" s="184">
        <v>-44979</v>
      </c>
      <c r="Q49" s="257">
        <v>0</v>
      </c>
    </row>
    <row r="50" spans="1:17" x14ac:dyDescent="0.3">
      <c r="A50" s="55"/>
      <c r="B50" s="172"/>
      <c r="C50" s="173" t="s">
        <v>396</v>
      </c>
      <c r="D50" s="186">
        <f>D38+D39+D40+D41+D42+D43+D44+D45+D46</f>
        <v>1026915</v>
      </c>
      <c r="E50" s="186">
        <v>0</v>
      </c>
      <c r="F50" s="186">
        <v>0</v>
      </c>
      <c r="G50" s="186">
        <f>G38+G39+G40+G41+G42+G43+G44+G45+G46</f>
        <v>28591</v>
      </c>
      <c r="H50" s="186">
        <v>0</v>
      </c>
      <c r="I50" s="256">
        <f>I38+I39+I40+I41+I42+I43+I44+I45+I46</f>
        <v>-1.2549999999999999</v>
      </c>
      <c r="J50" s="186">
        <f>J38+J39+J40+J41+J42+J43+J44+J45+J46</f>
        <v>0</v>
      </c>
      <c r="K50" s="186">
        <v>0</v>
      </c>
      <c r="L50" s="186">
        <f t="shared" ref="L50:Q50" si="1">L38+L39+L40+L41+L42+L43+L44+L45+L46</f>
        <v>-984</v>
      </c>
      <c r="M50" s="186">
        <f t="shared" si="1"/>
        <v>0</v>
      </c>
      <c r="N50" s="186">
        <f t="shared" si="1"/>
        <v>396085</v>
      </c>
      <c r="O50" s="186">
        <f t="shared" si="1"/>
        <v>9317</v>
      </c>
      <c r="P50" s="186">
        <f t="shared" si="1"/>
        <v>80626</v>
      </c>
      <c r="Q50" s="186">
        <f t="shared" si="1"/>
        <v>1539295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8"/>
  <sheetViews>
    <sheetView showGridLines="0" tabSelected="1" topLeftCell="B45" workbookViewId="0">
      <selection activeCell="E70" sqref="E70"/>
    </sheetView>
  </sheetViews>
  <sheetFormatPr defaultRowHeight="14.4" x14ac:dyDescent="0.3"/>
  <cols>
    <col min="2" max="2" width="5.5546875" bestFit="1" customWidth="1"/>
    <col min="3" max="3" width="65.44140625" bestFit="1" customWidth="1"/>
    <col min="4" max="4" width="11.6640625" customWidth="1"/>
    <col min="5" max="5" width="12" bestFit="1" customWidth="1"/>
  </cols>
  <sheetData>
    <row r="1" spans="1:5" x14ac:dyDescent="0.3">
      <c r="A1" s="187"/>
      <c r="B1" s="188"/>
      <c r="C1" s="189"/>
      <c r="D1" s="189"/>
      <c r="E1" s="190"/>
    </row>
    <row r="2" spans="1:5" x14ac:dyDescent="0.3">
      <c r="A2" s="191"/>
      <c r="B2" s="294" t="s">
        <v>520</v>
      </c>
      <c r="C2" s="294"/>
      <c r="D2" s="294"/>
      <c r="E2" s="295"/>
    </row>
    <row r="3" spans="1:5" x14ac:dyDescent="0.3">
      <c r="A3" s="192"/>
      <c r="B3" s="193"/>
      <c r="C3" s="194"/>
      <c r="D3" s="21"/>
      <c r="E3" s="23"/>
    </row>
    <row r="4" spans="1:5" x14ac:dyDescent="0.3">
      <c r="A4" s="191"/>
      <c r="B4" s="195"/>
      <c r="C4" s="85"/>
      <c r="D4" s="266" t="s">
        <v>0</v>
      </c>
      <c r="E4" s="267"/>
    </row>
    <row r="5" spans="1:5" x14ac:dyDescent="0.3">
      <c r="A5" s="5"/>
      <c r="B5" s="6"/>
      <c r="C5" s="6"/>
      <c r="D5" s="121" t="s">
        <v>285</v>
      </c>
      <c r="E5" s="122" t="s">
        <v>286</v>
      </c>
    </row>
    <row r="6" spans="1:5" ht="20.399999999999999" x14ac:dyDescent="0.3">
      <c r="A6" s="80"/>
      <c r="B6" s="7"/>
      <c r="C6" s="124"/>
      <c r="D6" s="224" t="s">
        <v>524</v>
      </c>
      <c r="E6" s="225" t="s">
        <v>525</v>
      </c>
    </row>
    <row r="7" spans="1:5" x14ac:dyDescent="0.3">
      <c r="A7" s="5"/>
      <c r="B7" s="6"/>
      <c r="C7" s="196"/>
      <c r="D7" s="196"/>
      <c r="E7" s="197"/>
    </row>
    <row r="8" spans="1:5" x14ac:dyDescent="0.3">
      <c r="A8" s="5"/>
      <c r="B8" s="28" t="s">
        <v>398</v>
      </c>
      <c r="C8" s="124" t="s">
        <v>399</v>
      </c>
      <c r="D8" s="198"/>
      <c r="E8" s="119"/>
    </row>
    <row r="9" spans="1:5" x14ac:dyDescent="0.3">
      <c r="A9" s="5"/>
      <c r="B9" s="6"/>
      <c r="C9" s="124"/>
      <c r="D9" s="198"/>
      <c r="E9" s="119"/>
    </row>
    <row r="10" spans="1:5" x14ac:dyDescent="0.3">
      <c r="A10" s="5"/>
      <c r="B10" s="33" t="s">
        <v>10</v>
      </c>
      <c r="C10" s="86" t="s">
        <v>400</v>
      </c>
      <c r="D10" s="238">
        <f>SUM(D12:D20)</f>
        <v>149170</v>
      </c>
      <c r="E10" s="238">
        <f>SUM(E12:E20)</f>
        <v>-714548</v>
      </c>
    </row>
    <row r="11" spans="1:5" x14ac:dyDescent="0.3">
      <c r="A11" s="5"/>
      <c r="B11" s="6"/>
      <c r="C11" s="86"/>
      <c r="D11" s="239"/>
      <c r="E11" s="239"/>
    </row>
    <row r="12" spans="1:5" x14ac:dyDescent="0.3">
      <c r="A12" s="5"/>
      <c r="B12" s="37" t="s">
        <v>12</v>
      </c>
      <c r="C12" s="86" t="s">
        <v>401</v>
      </c>
      <c r="D12" s="239">
        <v>757007</v>
      </c>
      <c r="E12" s="239">
        <v>429813</v>
      </c>
    </row>
    <row r="13" spans="1:5" x14ac:dyDescent="0.3">
      <c r="A13" s="5"/>
      <c r="B13" s="37" t="s">
        <v>14</v>
      </c>
      <c r="C13" s="86" t="s">
        <v>402</v>
      </c>
      <c r="D13" s="258">
        <v>-481129</v>
      </c>
      <c r="E13" s="239">
        <v>-212161</v>
      </c>
    </row>
    <row r="14" spans="1:5" x14ac:dyDescent="0.3">
      <c r="A14" s="5"/>
      <c r="B14" s="37" t="s">
        <v>16</v>
      </c>
      <c r="C14" s="86" t="s">
        <v>403</v>
      </c>
      <c r="D14" s="236">
        <v>0</v>
      </c>
      <c r="E14" s="236">
        <v>0</v>
      </c>
    </row>
    <row r="15" spans="1:5" x14ac:dyDescent="0.3">
      <c r="A15" s="5"/>
      <c r="B15" s="37" t="s">
        <v>404</v>
      </c>
      <c r="C15" s="86" t="s">
        <v>316</v>
      </c>
      <c r="D15" s="239">
        <v>33655</v>
      </c>
      <c r="E15" s="239">
        <v>1292</v>
      </c>
    </row>
    <row r="16" spans="1:5" x14ac:dyDescent="0.3">
      <c r="A16" s="5"/>
      <c r="B16" s="37" t="s">
        <v>405</v>
      </c>
      <c r="C16" s="86" t="s">
        <v>406</v>
      </c>
      <c r="D16" s="239">
        <v>109978</v>
      </c>
      <c r="E16" s="239">
        <v>51982</v>
      </c>
    </row>
    <row r="17" spans="1:5" x14ac:dyDescent="0.3">
      <c r="A17" s="5"/>
      <c r="B17" s="37" t="s">
        <v>407</v>
      </c>
      <c r="C17" s="86" t="s">
        <v>408</v>
      </c>
      <c r="D17" s="236">
        <v>0</v>
      </c>
      <c r="E17" s="239">
        <v>111</v>
      </c>
    </row>
    <row r="18" spans="1:5" x14ac:dyDescent="0.3">
      <c r="A18" s="5"/>
      <c r="B18" s="37" t="s">
        <v>409</v>
      </c>
      <c r="C18" s="86" t="s">
        <v>410</v>
      </c>
      <c r="D18" s="258">
        <v>-199473</v>
      </c>
      <c r="E18" s="239">
        <v>-147599</v>
      </c>
    </row>
    <row r="19" spans="1:5" x14ac:dyDescent="0.3">
      <c r="A19" s="5"/>
      <c r="B19" s="37" t="s">
        <v>411</v>
      </c>
      <c r="C19" s="86" t="s">
        <v>412</v>
      </c>
      <c r="D19" s="258">
        <v>-34056</v>
      </c>
      <c r="E19" s="236">
        <v>0</v>
      </c>
    </row>
    <row r="20" spans="1:5" x14ac:dyDescent="0.3">
      <c r="A20" s="5"/>
      <c r="B20" s="37" t="s">
        <v>413</v>
      </c>
      <c r="C20" s="86" t="s">
        <v>395</v>
      </c>
      <c r="D20" s="258">
        <v>-36812</v>
      </c>
      <c r="E20" s="239">
        <v>-837986</v>
      </c>
    </row>
    <row r="21" spans="1:5" x14ac:dyDescent="0.3">
      <c r="A21" s="5"/>
      <c r="B21" s="6"/>
      <c r="C21" s="86"/>
      <c r="D21" s="240"/>
      <c r="E21" s="240"/>
    </row>
    <row r="22" spans="1:5" x14ac:dyDescent="0.3">
      <c r="A22" s="5"/>
      <c r="B22" s="33" t="s">
        <v>18</v>
      </c>
      <c r="C22" s="86" t="s">
        <v>414</v>
      </c>
      <c r="D22" s="259">
        <f>SUM(D24:D33)</f>
        <v>-1043239</v>
      </c>
      <c r="E22" s="259">
        <f>SUM(E24:E33)</f>
        <v>-1249078</v>
      </c>
    </row>
    <row r="23" spans="1:5" x14ac:dyDescent="0.3">
      <c r="A23" s="5"/>
      <c r="B23" s="6"/>
      <c r="C23" s="86"/>
      <c r="D23" s="239"/>
      <c r="E23" s="239"/>
    </row>
    <row r="24" spans="1:5" x14ac:dyDescent="0.3">
      <c r="A24" s="5"/>
      <c r="B24" s="37" t="s">
        <v>20</v>
      </c>
      <c r="C24" s="86" t="s">
        <v>415</v>
      </c>
      <c r="D24" s="239">
        <v>449419</v>
      </c>
      <c r="E24" s="239">
        <v>-958868</v>
      </c>
    </row>
    <row r="25" spans="1:5" x14ac:dyDescent="0.3">
      <c r="A25" s="5"/>
      <c r="B25" s="37" t="s">
        <v>22</v>
      </c>
      <c r="C25" s="86" t="s">
        <v>416</v>
      </c>
      <c r="D25" s="258">
        <v>-763690</v>
      </c>
      <c r="E25" s="239">
        <v>-696739</v>
      </c>
    </row>
    <row r="26" spans="1:5" x14ac:dyDescent="0.3">
      <c r="A26" s="5"/>
      <c r="B26" s="37" t="s">
        <v>24</v>
      </c>
      <c r="C26" s="86" t="s">
        <v>417</v>
      </c>
      <c r="D26" s="258">
        <v>-6510476</v>
      </c>
      <c r="E26" s="241">
        <v>-5713047</v>
      </c>
    </row>
    <row r="27" spans="1:5" x14ac:dyDescent="0.3">
      <c r="A27" s="5"/>
      <c r="B27" s="37" t="s">
        <v>418</v>
      </c>
      <c r="C27" s="86" t="s">
        <v>419</v>
      </c>
      <c r="D27" s="239">
        <v>137202</v>
      </c>
      <c r="E27" s="241">
        <v>86076</v>
      </c>
    </row>
    <row r="28" spans="1:5" x14ac:dyDescent="0.3">
      <c r="A28" s="5"/>
      <c r="B28" s="37" t="s">
        <v>420</v>
      </c>
      <c r="C28" s="86" t="s">
        <v>421</v>
      </c>
      <c r="D28" s="258">
        <v>-61992</v>
      </c>
      <c r="E28" s="241">
        <v>153533</v>
      </c>
    </row>
    <row r="29" spans="1:5" x14ac:dyDescent="0.3">
      <c r="A29" s="5"/>
      <c r="B29" s="37" t="s">
        <v>422</v>
      </c>
      <c r="C29" s="86" t="s">
        <v>423</v>
      </c>
      <c r="D29" s="239">
        <v>4451420</v>
      </c>
      <c r="E29" s="241">
        <v>5775220</v>
      </c>
    </row>
    <row r="30" spans="1:5" x14ac:dyDescent="0.3">
      <c r="A30" s="5"/>
      <c r="B30" s="37" t="s">
        <v>424</v>
      </c>
      <c r="C30" s="86" t="s">
        <v>425</v>
      </c>
      <c r="D30" s="236">
        <v>0</v>
      </c>
      <c r="E30" s="241">
        <v>89</v>
      </c>
    </row>
    <row r="31" spans="1:5" x14ac:dyDescent="0.3">
      <c r="A31" s="5"/>
      <c r="B31" s="37" t="s">
        <v>426</v>
      </c>
      <c r="C31" s="86" t="s">
        <v>427</v>
      </c>
      <c r="D31" s="236">
        <v>0</v>
      </c>
      <c r="E31" s="236">
        <v>0</v>
      </c>
    </row>
    <row r="32" spans="1:5" x14ac:dyDescent="0.3">
      <c r="A32" s="5"/>
      <c r="B32" s="37" t="s">
        <v>428</v>
      </c>
      <c r="C32" s="86" t="s">
        <v>429</v>
      </c>
      <c r="D32" s="236">
        <v>0</v>
      </c>
      <c r="E32" s="236">
        <v>0</v>
      </c>
    </row>
    <row r="33" spans="1:5" x14ac:dyDescent="0.3">
      <c r="A33" s="5"/>
      <c r="B33" s="37" t="s">
        <v>430</v>
      </c>
      <c r="C33" s="86" t="s">
        <v>431</v>
      </c>
      <c r="D33" s="239">
        <v>1254878</v>
      </c>
      <c r="E33" s="241">
        <v>104658</v>
      </c>
    </row>
    <row r="34" spans="1:5" x14ac:dyDescent="0.3">
      <c r="A34" s="5"/>
      <c r="B34" s="6"/>
      <c r="C34" s="86"/>
      <c r="D34" s="239"/>
      <c r="E34" s="241"/>
    </row>
    <row r="35" spans="1:5" x14ac:dyDescent="0.3">
      <c r="A35" s="5"/>
      <c r="B35" s="28" t="s">
        <v>8</v>
      </c>
      <c r="C35" s="124" t="s">
        <v>432</v>
      </c>
      <c r="D35" s="259">
        <v>-894069</v>
      </c>
      <c r="E35" s="238">
        <v>-1963626</v>
      </c>
    </row>
    <row r="36" spans="1:5" x14ac:dyDescent="0.3">
      <c r="A36" s="5"/>
      <c r="B36" s="6"/>
      <c r="C36" s="86"/>
      <c r="D36" s="239"/>
      <c r="E36" s="239"/>
    </row>
    <row r="37" spans="1:5" x14ac:dyDescent="0.3">
      <c r="A37" s="5"/>
      <c r="B37" s="28" t="s">
        <v>433</v>
      </c>
      <c r="C37" s="124" t="s">
        <v>434</v>
      </c>
      <c r="D37" s="239"/>
      <c r="E37" s="239"/>
    </row>
    <row r="38" spans="1:5" x14ac:dyDescent="0.3">
      <c r="A38" s="5"/>
      <c r="B38" s="6"/>
      <c r="C38" s="86"/>
      <c r="D38" s="239"/>
      <c r="E38" s="239"/>
    </row>
    <row r="39" spans="1:5" x14ac:dyDescent="0.3">
      <c r="A39" s="5"/>
      <c r="B39" s="28" t="s">
        <v>37</v>
      </c>
      <c r="C39" s="86" t="s">
        <v>435</v>
      </c>
      <c r="D39" s="259">
        <f>SUM(D41:D49)</f>
        <v>-1102030</v>
      </c>
      <c r="E39" s="259">
        <f>SUM(E41:E49)</f>
        <v>-1211686</v>
      </c>
    </row>
    <row r="40" spans="1:5" x14ac:dyDescent="0.3">
      <c r="A40" s="5"/>
      <c r="B40" s="6"/>
      <c r="C40" s="86"/>
      <c r="D40" s="239"/>
      <c r="E40" s="239"/>
    </row>
    <row r="41" spans="1:5" x14ac:dyDescent="0.3">
      <c r="A41" s="5"/>
      <c r="B41" s="37" t="s">
        <v>39</v>
      </c>
      <c r="C41" s="86" t="s">
        <v>436</v>
      </c>
      <c r="D41" s="236">
        <v>0</v>
      </c>
      <c r="E41" s="236">
        <v>0</v>
      </c>
    </row>
    <row r="42" spans="1:5" x14ac:dyDescent="0.3">
      <c r="A42" s="5"/>
      <c r="B42" s="37" t="s">
        <v>41</v>
      </c>
      <c r="C42" s="86" t="s">
        <v>437</v>
      </c>
      <c r="D42" s="236">
        <v>0</v>
      </c>
      <c r="E42" s="236">
        <v>0</v>
      </c>
    </row>
    <row r="43" spans="1:5" x14ac:dyDescent="0.3">
      <c r="A43" s="5"/>
      <c r="B43" s="37" t="s">
        <v>43</v>
      </c>
      <c r="C43" s="86" t="s">
        <v>438</v>
      </c>
      <c r="D43" s="258">
        <v>-137769</v>
      </c>
      <c r="E43" s="239">
        <v>-117273</v>
      </c>
    </row>
    <row r="44" spans="1:5" x14ac:dyDescent="0.3">
      <c r="A44" s="5"/>
      <c r="B44" s="37" t="s">
        <v>308</v>
      </c>
      <c r="C44" s="86" t="s">
        <v>439</v>
      </c>
      <c r="D44" s="239">
        <v>43567</v>
      </c>
      <c r="E44" s="239">
        <v>28839</v>
      </c>
    </row>
    <row r="45" spans="1:5" x14ac:dyDescent="0.3">
      <c r="A45" s="5"/>
      <c r="B45" s="37" t="s">
        <v>310</v>
      </c>
      <c r="C45" s="86" t="s">
        <v>440</v>
      </c>
      <c r="D45" s="258">
        <v>-1089896</v>
      </c>
      <c r="E45" s="239">
        <v>-7659</v>
      </c>
    </row>
    <row r="46" spans="1:5" x14ac:dyDescent="0.3">
      <c r="A46" s="5"/>
      <c r="B46" s="37" t="s">
        <v>312</v>
      </c>
      <c r="C46" s="86" t="s">
        <v>441</v>
      </c>
      <c r="D46" s="239">
        <v>60980</v>
      </c>
      <c r="E46" s="236">
        <v>0</v>
      </c>
    </row>
    <row r="47" spans="1:5" x14ac:dyDescent="0.3">
      <c r="A47" s="5"/>
      <c r="B47" s="37" t="s">
        <v>442</v>
      </c>
      <c r="C47" s="86" t="s">
        <v>443</v>
      </c>
      <c r="D47" s="236">
        <v>0</v>
      </c>
      <c r="E47" s="239">
        <v>-1125484</v>
      </c>
    </row>
    <row r="48" spans="1:5" x14ac:dyDescent="0.3">
      <c r="A48" s="5"/>
      <c r="B48" s="37" t="s">
        <v>444</v>
      </c>
      <c r="C48" s="86" t="s">
        <v>445</v>
      </c>
      <c r="D48" s="236">
        <v>0</v>
      </c>
      <c r="E48" s="236">
        <v>0</v>
      </c>
    </row>
    <row r="49" spans="1:5" x14ac:dyDescent="0.3">
      <c r="A49" s="5"/>
      <c r="B49" s="37" t="s">
        <v>446</v>
      </c>
      <c r="C49" s="86" t="s">
        <v>395</v>
      </c>
      <c r="D49" s="239">
        <v>21088</v>
      </c>
      <c r="E49" s="239">
        <v>9891</v>
      </c>
    </row>
    <row r="50" spans="1:5" x14ac:dyDescent="0.3">
      <c r="A50" s="5"/>
      <c r="B50" s="6"/>
      <c r="C50" s="86"/>
      <c r="D50" s="239"/>
      <c r="E50" s="239"/>
    </row>
    <row r="51" spans="1:5" x14ac:dyDescent="0.3">
      <c r="A51" s="5"/>
      <c r="B51" s="28" t="s">
        <v>447</v>
      </c>
      <c r="C51" s="124" t="s">
        <v>448</v>
      </c>
      <c r="D51" s="239"/>
      <c r="E51" s="239"/>
    </row>
    <row r="52" spans="1:5" x14ac:dyDescent="0.3">
      <c r="A52" s="5"/>
      <c r="B52" s="6"/>
      <c r="C52" s="86"/>
      <c r="D52" s="239"/>
      <c r="E52" s="239"/>
    </row>
    <row r="53" spans="1:5" x14ac:dyDescent="0.3">
      <c r="A53" s="5"/>
      <c r="B53" s="28" t="s">
        <v>48</v>
      </c>
      <c r="C53" s="124" t="s">
        <v>449</v>
      </c>
      <c r="D53" s="238">
        <f>SUM(D55:D60)</f>
        <v>3092220</v>
      </c>
      <c r="E53" s="238">
        <f>SUM(E55:E60)</f>
        <v>2764964</v>
      </c>
    </row>
    <row r="54" spans="1:5" x14ac:dyDescent="0.3">
      <c r="A54" s="5"/>
      <c r="B54" s="6"/>
      <c r="C54" s="86"/>
      <c r="D54" s="236"/>
      <c r="E54" s="239"/>
    </row>
    <row r="55" spans="1:5" x14ac:dyDescent="0.3">
      <c r="A55" s="5"/>
      <c r="B55" s="37" t="s">
        <v>50</v>
      </c>
      <c r="C55" s="86" t="s">
        <v>450</v>
      </c>
      <c r="D55" s="236">
        <v>269123538</v>
      </c>
      <c r="E55" s="239">
        <v>5733959</v>
      </c>
    </row>
    <row r="56" spans="1:5" x14ac:dyDescent="0.3">
      <c r="A56" s="5"/>
      <c r="B56" s="37" t="s">
        <v>52</v>
      </c>
      <c r="C56" s="86" t="s">
        <v>451</v>
      </c>
      <c r="D56" s="258">
        <v>-266010422</v>
      </c>
      <c r="E56" s="239">
        <v>-2964750</v>
      </c>
    </row>
    <row r="57" spans="1:5" x14ac:dyDescent="0.3">
      <c r="A57" s="5"/>
      <c r="B57" s="37" t="s">
        <v>247</v>
      </c>
      <c r="C57" s="86" t="s">
        <v>452</v>
      </c>
      <c r="D57" s="236">
        <v>0</v>
      </c>
      <c r="E57" s="236">
        <v>0</v>
      </c>
    </row>
    <row r="58" spans="1:5" x14ac:dyDescent="0.3">
      <c r="A58" s="5"/>
      <c r="B58" s="37" t="s">
        <v>453</v>
      </c>
      <c r="C58" s="86" t="s">
        <v>454</v>
      </c>
      <c r="D58" s="236">
        <v>0</v>
      </c>
      <c r="E58" s="236">
        <v>0</v>
      </c>
    </row>
    <row r="59" spans="1:5" x14ac:dyDescent="0.3">
      <c r="A59" s="5"/>
      <c r="B59" s="37" t="s">
        <v>455</v>
      </c>
      <c r="C59" s="86" t="s">
        <v>456</v>
      </c>
      <c r="D59" s="258">
        <v>-20896</v>
      </c>
      <c r="E59" s="239">
        <v>-4245</v>
      </c>
    </row>
    <row r="60" spans="1:5" x14ac:dyDescent="0.3">
      <c r="A60" s="5"/>
      <c r="B60" s="37" t="s">
        <v>457</v>
      </c>
      <c r="C60" s="86" t="s">
        <v>395</v>
      </c>
      <c r="D60" s="236">
        <v>0</v>
      </c>
      <c r="E60" s="236">
        <v>0</v>
      </c>
    </row>
    <row r="61" spans="1:5" x14ac:dyDescent="0.3">
      <c r="A61" s="5"/>
      <c r="B61" s="37"/>
      <c r="C61" s="86"/>
      <c r="D61" s="239"/>
      <c r="E61" s="239"/>
    </row>
    <row r="62" spans="1:5" x14ac:dyDescent="0.3">
      <c r="A62" s="5"/>
      <c r="B62" s="28" t="s">
        <v>54</v>
      </c>
      <c r="C62" s="124" t="s">
        <v>458</v>
      </c>
      <c r="D62" s="238">
        <v>375279</v>
      </c>
      <c r="E62" s="238">
        <v>7869</v>
      </c>
    </row>
    <row r="63" spans="1:5" x14ac:dyDescent="0.3">
      <c r="A63" s="5"/>
      <c r="B63" s="6"/>
      <c r="C63" s="86"/>
      <c r="D63" s="239"/>
      <c r="E63" s="239"/>
    </row>
    <row r="64" spans="1:5" x14ac:dyDescent="0.3">
      <c r="A64" s="5"/>
      <c r="B64" s="28" t="s">
        <v>72</v>
      </c>
      <c r="C64" s="124" t="s">
        <v>459</v>
      </c>
      <c r="D64" s="238">
        <v>1471400</v>
      </c>
      <c r="E64" s="238">
        <v>-402479</v>
      </c>
    </row>
    <row r="65" spans="1:5" x14ac:dyDescent="0.3">
      <c r="A65" s="5"/>
      <c r="B65" s="28"/>
      <c r="C65" s="124"/>
      <c r="D65" s="239"/>
      <c r="E65" s="239"/>
    </row>
    <row r="66" spans="1:5" x14ac:dyDescent="0.3">
      <c r="A66" s="5"/>
      <c r="B66" s="28" t="s">
        <v>74</v>
      </c>
      <c r="C66" s="124" t="s">
        <v>460</v>
      </c>
      <c r="D66" s="238">
        <v>251608</v>
      </c>
      <c r="E66" s="238">
        <v>654087</v>
      </c>
    </row>
    <row r="67" spans="1:5" x14ac:dyDescent="0.3">
      <c r="A67" s="5"/>
      <c r="B67" s="28"/>
      <c r="C67" s="86"/>
      <c r="D67" s="239"/>
      <c r="E67" s="239"/>
    </row>
    <row r="68" spans="1:5" x14ac:dyDescent="0.3">
      <c r="A68" s="55"/>
      <c r="B68" s="199" t="s">
        <v>80</v>
      </c>
      <c r="C68" s="120" t="s">
        <v>461</v>
      </c>
      <c r="D68" s="242">
        <v>1723008</v>
      </c>
      <c r="E68" s="242">
        <v>251608</v>
      </c>
    </row>
  </sheetData>
  <mergeCells count="2">
    <mergeCell ref="B2:E2"/>
    <mergeCell ref="D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rappedLabelHistory xmlns:xsd="http://www.w3.org/2001/XMLSchema" xmlns:xsi="http://www.w3.org/2001/XMLSchema-instance" xmlns="http://www.boldonjames.com/2016/02/Classifier/internal/wrappedLabelHistory">
  <Value>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I3Y2JhOWQxMC1hNjNkLTQzM2MtYWZkNi0xMzk0MzYyNGJmZDciIG9yaWdpbj0idXNlclNlbGVjdGVkIj48ZWxlbWVudCB1aWQ9ImZiMTcyN2U4LWIxZTEtNDIyNS1iNzZlLTAxNGM1NzA5YjUyZCIgdmFsdWU9IiIgeG1sbnM9Imh0dHA6Ly93d3cuYm9sZG9uamFtZXMuY29tLzIwMDgvMDEvc2llL2ludGVybmFsL2xhYmVsIiAvPjwvc2lzbD48VXNlck5hbWU+RU1MQUtCQU5LXGh1MjY2PC9Vc2VyTmFtZT48RGF0ZVRpbWU+MjcvMDgvMjAyMCAwNzowNToyMTwvRGF0ZVRpbWU+PExhYmVsU3RyaW5nPiYjeDE1RTtpcmtldCAmI3gxMzA7JiN4RTc7aTwvTGFiZWxTdHJpbmc+PC9pdGVtPjxpdGVtPjxzaXNsIHNpc2xWZXJzaW9uPSIwIiBwb2xpY3k9IjdjYmE5ZDEwLWE2M2QtNDMzYy1hZmQ2LTEzOTQzNjI0YmZkNyIgb3JpZ2luPSJ1c2VyU2VsZWN0ZWQiPjxlbGVtZW50IHVpZD0iMDQ1OWViZmQtYThkYi00ZDYxLTg2YTEtZGQxOGFiMDVkMmMzIiB2YWx1ZT0iIiB4bWxucz0iaHR0cDovL3d3dy5ib2xkb25qYW1lcy5jb20vMjAwOC8wMS9zaWUvaW50ZXJuYWwvbGFiZWwiIC8+PC9zaXNsPjxVc2VyTmFtZT5FTUxBS0JBTktcaHUyNjY8L1VzZXJOYW1lPjxEYXRlVGltZT4yNy8wOC8yMDIwIDIxOjI5OjUwPC9EYXRlVGltZT48TGFiZWxTdHJpbmc+QSYjeEU3OyYjeDEzMTtrPC9MYWJlbFN0cmluZz48L2l0ZW0+PC9sYWJlbEhpc3Rvcnk+</Value>
</WrappedLabelHistory>
</file>

<file path=customXml/item2.xml><?xml version="1.0" encoding="utf-8"?>
<sisl xmlns:xsd="http://www.w3.org/2001/XMLSchema" xmlns:xsi="http://www.w3.org/2001/XMLSchema-instance" xmlns="http://www.boldonjames.com/2008/01/sie/internal/label" sislVersion="0" policy="7cba9d10-a63d-433c-afd6-13943624bfd7" origin="userSelected">
  <element uid="0459ebfd-a8db-4d61-86a1-dd18ab05d2c3" value=""/>
</sisl>
</file>

<file path=customXml/itemProps1.xml><?xml version="1.0" encoding="utf-8"?>
<ds:datastoreItem xmlns:ds="http://schemas.openxmlformats.org/officeDocument/2006/customXml" ds:itemID="{394B61C4-7A2D-4EE6-ABC8-C4C94DFB9AB2}">
  <ds:schemaRefs>
    <ds:schemaRef ds:uri="http://www.w3.org/2001/XMLSchema"/>
    <ds:schemaRef ds:uri="http://www.boldonjames.com/2016/02/Classifier/internal/wrappedLabelHistory"/>
  </ds:schemaRefs>
</ds:datastoreItem>
</file>

<file path=customXml/itemProps2.xml><?xml version="1.0" encoding="utf-8"?>
<ds:datastoreItem xmlns:ds="http://schemas.openxmlformats.org/officeDocument/2006/customXml" ds:itemID="{B3629DA1-53A3-4A46-B1B6-012A445FFAD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Finansal Durum</vt:lpstr>
      <vt:lpstr>Nazım</vt:lpstr>
      <vt:lpstr>Kar Zarar</vt:lpstr>
      <vt:lpstr>Diğer Kapsamlı Gelir</vt:lpstr>
      <vt:lpstr>Özkaynak Değişim</vt:lpstr>
      <vt:lpstr>Nakit Akış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ACK-652382</cp:keywords>
  <cp:lastModifiedBy/>
  <dcterms:created xsi:type="dcterms:W3CDTF">2015-06-05T18:19:34Z</dcterms:created>
  <dcterms:modified xsi:type="dcterms:W3CDTF">2021-03-31T12:10:23Z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5d8514c7-bdb4-430e-8891-c3a1f09671fa</vt:lpwstr>
  </property>
  <property fmtid="{D5CDD505-2E9C-101B-9397-08002B2CF9AE}" pid="3" name="bjSaver">
    <vt:lpwstr>wdYjdnR359Y814Y7l94khr8bsOMyv+Xd</vt:lpwstr>
  </property>
  <property fmtid="{D5CDD505-2E9C-101B-9397-08002B2CF9AE}" pid="4" name="bjClsUserRVM">
    <vt:lpwstr>[]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policy="7cba9d10-a63d-433c-afd6-13943624bfd7" origin="userSelected" xmlns="http://www.boldonj</vt:lpwstr>
  </property>
  <property fmtid="{D5CDD505-2E9C-101B-9397-08002B2CF9AE}" pid="6" name="bjDocumentLabelXML-0">
    <vt:lpwstr>ames.com/2008/01/sie/internal/label"&gt;&lt;element uid="0459ebfd-a8db-4d61-86a1-dd18ab05d2c3" value="" /&gt;&lt;/sisl&gt;</vt:lpwstr>
  </property>
  <property fmtid="{D5CDD505-2E9C-101B-9397-08002B2CF9AE}" pid="7" name="bjLabelHistoryID">
    <vt:lpwstr>{394B61C4-7A2D-4EE6-ABC8-C4C94DFB9AB2}</vt:lpwstr>
  </property>
  <property fmtid="{D5CDD505-2E9C-101B-9397-08002B2CF9AE}" pid="8" name="bjDocumentSecurityLabel">
    <vt:lpwstr>Açik</vt:lpwstr>
  </property>
</Properties>
</file>