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3\31.03.2023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7" i="24" l="1"/>
  <c r="E58" i="24" s="1"/>
  <c r="E39" i="24"/>
  <c r="E22" i="24"/>
  <c r="E19" i="24"/>
  <c r="E16" i="24" l="1"/>
  <c r="W49" i="20" l="1"/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<sst xmlns="http://schemas.openxmlformats.org/spreadsheetml/2006/main" count="983" uniqueCount="613">
  <si>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</si>
  <si>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</si>
  <si>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</si>
  <si>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</si>
  <si>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</si>
  <si>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</si>
  <si>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</si>
  <si>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</si>
  <si>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</si>
  <si>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</si>
  <si>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</si>
  <si>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</si>
  <si>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</si>
  <si>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</si>
  <si>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</si>
  <si>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</si>
  <si>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</si>
  <si>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</si>
  <si>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</si>
  <si>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</si>
  <si>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</si>
  <si>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</si>
  <si>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</si>
  <si>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</si>
  <si>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</si>
  <si>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</si>
  <si>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</si>
  <si>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</si>
  <si>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</si>
  <si>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</si>
  <si>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</si>
  <si>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</si>
  <si>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</si>
  <si>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</si>
  <si>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</si>
  <si>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</si>
  <si>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</si>
  <si>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</si>
  <si>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</si>
  <si>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</si>
  <si>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</si>
  <si>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</si>
  <si>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</si>
  <si>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</si>
  <si>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</si>
  <si>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</si>
  <si>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</si>
  <si>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</si>
  <si>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</si>
  <si>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</si>
  <si>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</si>
  <si>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</si>
  <si>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</si>
  <si>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</si>
  <si>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</si>
  <si>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</si>
  <si>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</si>
  <si>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</si>
  <si>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</si>
  <si>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</si>
  <si>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</si>
  <si>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</si>
  <si>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</si>
  <si>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</si>
  <si>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</si>
  <si>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</si>
  <si>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</si>
  <si>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</si>
  <si>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</si>
  <si>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</si>
  <si>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</si>
  <si>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</si>
  <si>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</si>
  <si>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</si>
  <si>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</si>
  <si>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</si>
  <si>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</si>
  <si>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</si>
  <si>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</si>
  <si>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</si>
  <si>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</si>
  <si>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</si>
  <si>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</si>
  <si>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</si>
  <si>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</si>
  <si>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</si>
  <si>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</si>
  <si>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</si>
  <si>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</si>
  <si>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</si>
  <si>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</si>
  <si>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</si>
  <si>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</si>
  <si>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</si>
  <si>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</si>
  <si>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</si>
  <si>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</si>
  <si>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</si>
  <si>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</si>
  <si>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</si>
  <si>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</si>
  <si>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</si>
  <si>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</si>
  <si>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</si>
  <si>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</si>
  <si>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</si>
  <si>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</si>
  <si>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</si>
  <si>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</si>
  <si>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</si>
  <si>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</si>
  <si>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</si>
  <si>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</si>
  <si>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</si>
  <si>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</si>
  <si>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</si>
  <si>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</si>
  <si>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</si>
  <si>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</si>
  <si>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</si>
  <si>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</si>
  <si>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</si>
  <si>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</si>
  <si>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</si>
  <si>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</si>
  <si>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</si>
  <si>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</si>
  <si>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</si>
  <si>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</si>
  <si>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</si>
  <si>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</si>
  <si>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</si>
  <si>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</si>
  <si>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</si>
  <si>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</si>
  <si>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</si>
  <si>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</si>
  <si>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</si>
  <si>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</si>
  <si>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</si>
  <si>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</si>
  <si>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</si>
  <si>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</si>
  <si>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</si>
  <si>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</si>
  <si>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</si>
  <si>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</si>
  <si>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</si>
  <si>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</si>
  <si>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</si>
  <si>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</si>
  <si>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</si>
  <si>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</si>
  <si>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</si>
  <si>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</si>
  <si>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</si>
  <si>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</si>
  <si>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</si>
  <si>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</si>
  <si>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</si>
  <si>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</si>
  <si>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</si>
  <si>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</si>
  <si>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</si>
  <si>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</si>
  <si>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</si>
  <si>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</si>
  <si>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</si>
  <si>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</si>
  <si>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</si>
  <si>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</si>
  <si>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</si>
  <si>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</si>
  <si>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</si>
  <si>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</si>
  <si>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</si>
  <si>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</si>
  <si>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</si>
  <si>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</si>
  <si>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</si>
  <si>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</si>
  <si>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</si>
  <si>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</si>
  <si>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</si>
  <si>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</si>
  <si>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</si>
  <si>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</si>
  <si>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</si>
  <si>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</si>
  <si>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</si>
  <si>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</si>
  <si>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</si>
  <si>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</si>
  <si>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</si>
  <si>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</si>
  <si>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</si>
  <si>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</si>
  <si>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</si>
  <si>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</si>
  <si>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</si>
  <si>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</si>
  <si>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</si>
  <si>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</si>
  <si>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</si>
  <si>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</si>
  <si>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</si>
  <si>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</si>
  <si>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</si>
  <si>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</si>
  <si>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</si>
  <si>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</si>
  <si>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</si>
  <si>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</si>
  <si>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</si>
  <si>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</si>
  <si>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</si>
  <si>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</si>
  <si>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</si>
  <si>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</si>
  <si>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</si>
  <si>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</si>
  <si>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</si>
  <si>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</si>
  <si>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</si>
  <si>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</si>
  <si>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</si>
  <si>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</si>
  <si>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</si>
  <si>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</si>
  <si>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</si>
  <si>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</si>
  <si>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</si>
  <si>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</si>
  <si>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</si>
  <si>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</si>
  <si>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</si>
  <si>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</si>
  <si>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</si>
  <si>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</si>
  <si>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</si>
  <si>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</si>
  <si>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</si>
  <si>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</si>
  <si>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</si>
  <si>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</si>
  <si>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</si>
  <si>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</si>
  <si>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</si>
  <si>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</si>
  <si>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</si>
  <si>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</si>
  <si>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</si>
  <si>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</si>
  <si>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</si>
  <si>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</si>
  <si>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</si>
  <si>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</si>
  <si>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</si>
  <si>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</si>
  <si>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</si>
  <si>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</si>
  <si>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</si>
  <si>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</si>
  <si>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</si>
  <si>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</si>
  <si>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</si>
  <si>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</si>
  <si>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</si>
  <si>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</si>
  <si>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</si>
  <si>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</si>
  <si>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</si>
  <si>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</si>
  <si>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</si>
  <si>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</si>
  <si>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</si>
  <si>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</si>
  <si>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</si>
  <si>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</si>
  <si>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</si>
  <si>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</si>
  <si>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</si>
  <si>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</si>
  <si>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</si>
  <si>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</si>
  <si>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</si>
  <si>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</si>
  <si>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</si>
  <si>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</si>
  <si>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</si>
  <si>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</si>
  <si>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</si>
  <si>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</si>
  <si>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</si>
  <si>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</si>
  <si>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</si>
  <si>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</si>
  <si>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</si>
  <si>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</si>
  <si>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</si>
  <si>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</si>
  <si>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</si>
  <si>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</si>
  <si>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</si>
  <si>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</si>
  <si>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</si>
  <si>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</si>
  <si>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</si>
  <si>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</si>
  <si>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</si>
  <si>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</si>
  <si>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</si>
  <si>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</si>
  <si>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</si>
  <si>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</si>
  <si>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</si>
  <si>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</si>
  <si>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</si>
  <si>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</si>
  <si>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</si>
  <si>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</si>
  <si>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</si>
  <si>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</si>
  <si>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</si>
  <si>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</si>
  <si>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</si>
  <si>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</si>
  <si>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</si>
  <si>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</si>
  <si>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</si>
  <si>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</si>
  <si>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</si>
  <si>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</si>
  <si>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</si>
  <si>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</si>
  <si>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</si>
  <si>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</si>
  <si>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</si>
  <si>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</si>
  <si>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</si>
  <si>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</si>
  <si>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</si>
  <si>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</si>
  <si>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</si>
  <si>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</si>
  <si>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</si>
  <si>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</si>
  <si>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</si>
  <si>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</si>
  <si>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</si>
  <si>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</si>
  <si>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</si>
  <si>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</si>
  <si>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</si>
  <si>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</si>
  <si>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</si>
  <si>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</si>
  <si>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</si>
  <si>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</si>
  <si>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</si>
  <si>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</si>
  <si>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</si>
  <si>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</si>
  <si>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</si>
  <si>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</si>
  <si>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</si>
  <si>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</si>
  <si>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</si>
  <si>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</si>
  <si>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</si>
  <si>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</si>
  <si>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</si>
  <si>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</si>
  <si>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</si>
  <si>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</si>
  <si>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</si>
  <si>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</si>
  <si>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</si>
  <si>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</si>
  <si>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</si>
  <si>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</si>
  <si>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</si>
  <si>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</si>
  <si>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</si>
  <si>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</si>
  <si>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</si>
  <si>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</si>
  <si>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</si>
  <si>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</si>
  <si>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</si>
  <si>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</si>
  <si>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</si>
  <si>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</si>
  <si>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</si>
  <si>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</si>
  <si>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</si>
  <si>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</si>
  <si>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</si>
  <si>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</si>
  <si>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</si>
  <si>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</si>
  <si>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</si>
  <si>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</si>
  <si>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</si>
  <si>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</si>
  <si>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</si>
  <si>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</si>
  <si>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</si>
  <si>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</si>
  <si>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</si>
  <si>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</si>
  <si>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</si>
  <si>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</si>
  <si>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</si>
  <si>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</si>
  <si>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</si>
  <si>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</si>
  <si>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</si>
  <si>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</si>
  <si>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</si>
  <si>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</si>
  <si>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</si>
  <si>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</si>
  <si>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</si>
  <si>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</si>
  <si>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</si>
  <si>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</si>
  <si>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</si>
  <si>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</si>
  <si>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</si>
  <si>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</si>
  <si>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</si>
  <si>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</si>
  <si>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</si>
  <si>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</si>
  <si>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</si>
  <si>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</si>
  <si>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</si>
  <si>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</si>
  <si>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</si>
  <si>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</si>
  <si>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</si>
  <si>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</si>
  <si>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</si>
  <si>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</si>
  <si>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</si>
  <si>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</si>
  <si>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</si>
  <si>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</si>
  <si>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</si>
  <si>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</si>
  <si>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</si>
  <si>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</si>
  <si>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</si>
  <si>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</si>
  <si>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</si>
  <si>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</si>
  <si>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</si>
  <si>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</si>
  <si>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</si>
  <si>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</si>
  <si>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</si>
  <si>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</si>
  <si>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</si>
  <si>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</si>
  <si>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</si>
  <si>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</si>
  <si>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</si>
  <si>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</si>
  <si>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</si>
  <si>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</si>
  <si>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</si>
  <si>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</si>
  <si>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</si>
  <si>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</si>
  <si>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</si>
  <si>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</si>
  <si>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</si>
  <si>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</si>
  <si>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</si>
  <si>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</si>
  <si>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</si>
  <si>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</si>
  <si>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</si>
  <si>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</si>
  <si>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</si>
  <si>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</si>
  <si>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</si>
  <si>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</si>
  <si>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</si>
  <si>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</si>
  <si>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</si>
  <si>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</si>
  <si>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</si>
  <si>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</si>
  <si>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</si>
  <si>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</si>
  <si>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</si>
  <si>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</si>
  <si>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</si>
  <si>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</si>
  <si>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</si>
  <si>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</si>
  <si>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</si>
  <si>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</si>
  <si>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</si>
  <si>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</si>
  <si>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</si>
  <si>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</si>
  <si>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</si>
  <si>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</si>
  <si>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</si>
  <si>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</si>
  <si>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</si>
  <si>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</si>
  <si>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</si>
  <si>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</si>
  <si>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</si>
  <si>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</si>
  <si>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</si>
  <si>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</si>
  <si>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</si>
  <si>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</si>
  <si>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</si>
  <si>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</si>
  <si>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</si>
  <si>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</si>
  <si>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</si>
  <si>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</si>
  <si>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</si>
  <si>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</si>
  <si>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</si>
  <si>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</si>
  <si>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</si>
  <si>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</si>
  <si>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</si>
  <si>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</si>
  <si>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</si>
  <si>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</si>
  <si>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</si>
  <si>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</si>
  <si>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</si>
  <si>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</si>
  <si>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</si>
  <si>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</si>
  <si>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</si>
  <si>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</si>
  <si>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</si>
  <si>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</si>
  <si>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</si>
  <si>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</si>
  <si>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</si>
  <si>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</si>
  <si>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</si>
  <si>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</si>
  <si>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</si>
  <si>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</si>
  <si>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</si>
  <si>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</si>
  <si>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</si>
  <si>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</si>
  <si>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</si>
  <si>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</si>
  <si>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</si>
  <si>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</si>
  <si>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</si>
  <si>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</si>
  <si>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</si>
  <si>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</si>
  <si>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</si>
  <si>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</si>
  <si>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</si>
  <si>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</si>
  <si>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</si>
  <si>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</si>
  <si>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</si>
  <si>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</si>
  <si>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</si>
  <si>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</si>
  <si>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</si>
  <si>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</si>
  <si>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</si>
  <si>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</si>
  <si>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</si>
  <si>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</si>
  <si>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</si>
  <si>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</si>
  <si>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</si>
  <si>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</si>
  <si>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</si>
  <si>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</si>
  <si>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</si>
  <si>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</si>
  <si>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</si>
  <si>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</si>
  <si>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</si>
  <si>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</si>
  <si>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( 31/12/2021)</t>
  </si>
  <si>
    <t>Diğer Değişiklikler Nedeniyle Artış /Azalış</t>
  </si>
  <si>
    <t>1 Temmuz- 30 Eylül 2022</t>
  </si>
  <si>
    <t>1 Temmuz- 30 Eylül 2021</t>
  </si>
  <si>
    <t xml:space="preserve">               TÜRKİYE FİNANS KATILIM BANKASI AŞ KONSOLİDE OLMAYAN ÖZKAYNAKLAR DEĞİŞİM TABLOSU</t>
  </si>
  <si>
    <t>(31/12/2022)</t>
  </si>
  <si>
    <t>( 31/12/2022)</t>
  </si>
  <si>
    <t>(31/03/2023)</t>
  </si>
  <si>
    <t>1 Ocak- 31 Mart 2022</t>
  </si>
  <si>
    <t>1 Ocak- 31 Mart 2023</t>
  </si>
  <si>
    <t>Sınırlı Denetimden Geçmiş</t>
  </si>
  <si>
    <t>(5-V)</t>
  </si>
  <si>
    <t>(01/01/2023 - 31/03/2023)</t>
  </si>
  <si>
    <t>(01/01/2022 - 31/03/2022)</t>
  </si>
  <si>
    <t>(01.01-31.03.2023)</t>
  </si>
  <si>
    <t>(01.01-31.03.2022)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</si>
</sst>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5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5" fillId="24" borderId="17" xfId="126" applyNumberFormat="1" applyFont="1" applyFill="1" applyBorder="1"/>
    <xf numFmtId="166" fontId="15" fillId="24" borderId="58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7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7" xfId="126" applyNumberFormat="1" applyFont="1" applyFill="1" applyBorder="1"/>
    <xf numFmtId="166" fontId="15" fillId="24" borderId="46" xfId="126" applyNumberFormat="1" applyFont="1" applyFill="1" applyBorder="1"/>
    <xf numFmtId="166" fontId="15" fillId="24" borderId="59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6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0" fontId="17" fillId="24" borderId="19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3" xfId="0" applyFont="1" applyFill="1" applyBorder="1" applyAlignment="1"/>
    <xf numFmtId="0" fontId="17" fillId="24" borderId="42" xfId="0" applyFont="1" applyFill="1" applyBorder="1" applyAlignment="1">
      <alignment wrapText="1"/>
    </xf>
    <xf numFmtId="0" fontId="17" fillId="24" borderId="42" xfId="0" applyFont="1" applyFill="1" applyBorder="1" applyAlignment="1"/>
    <xf numFmtId="49" fontId="15" fillId="24" borderId="23" xfId="0" applyNumberFormat="1" applyFont="1" applyFill="1" applyBorder="1" applyAlignment="1"/>
    <xf numFmtId="0" fontId="17" fillId="24" borderId="60" xfId="0" applyFont="1" applyFill="1" applyBorder="1" applyAlignment="1">
      <alignment horizontal="center" wrapText="1"/>
    </xf>
    <xf numFmtId="0" fontId="17" fillId="24" borderId="60" xfId="0" applyFont="1" applyFill="1" applyBorder="1" applyAlignment="1">
      <alignment horizontal="center"/>
    </xf>
    <xf numFmtId="166" fontId="14" fillId="24" borderId="29" xfId="49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G6" sqref="G6"/>
    </sheetView>
  </sheetViews>
  <sheetFormatPr defaultColWidth="9.140625"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3.85546875" style="34" customWidth="1"/>
    <col min="5" max="5" width="8.42578125" style="161" customWidth="1"/>
    <col min="6" max="6" width="14.7109375" style="34" customWidth="1"/>
    <col min="7" max="7" width="14.7109375" style="117" customWidth="1"/>
    <col min="8" max="11" width="14.710937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72" t="s">
        <v>565</v>
      </c>
      <c r="C2" s="573"/>
      <c r="D2" s="573"/>
      <c r="E2" s="573"/>
      <c r="F2" s="573"/>
      <c r="G2" s="573"/>
      <c r="H2" s="573"/>
      <c r="I2" s="573"/>
      <c r="J2" s="573"/>
      <c r="K2" s="574"/>
      <c r="L2" s="10"/>
      <c r="M2" s="10"/>
    </row>
    <row r="3" spans="2:17" s="88" customFormat="1" ht="9.9499999999999993" customHeight="1" x14ac:dyDescent="0.25">
      <c r="B3" s="428"/>
      <c r="C3" s="18"/>
      <c r="D3" s="18"/>
      <c r="E3" s="429"/>
      <c r="F3" s="18"/>
      <c r="G3" s="18"/>
      <c r="H3" s="18"/>
      <c r="I3" s="18"/>
      <c r="J3" s="18"/>
      <c r="K3" s="90"/>
      <c r="L3" s="576"/>
      <c r="M3" s="576"/>
    </row>
    <row r="4" spans="2:17" s="88" customFormat="1" ht="9.9499999999999993" customHeight="1" x14ac:dyDescent="0.25">
      <c r="B4" s="91"/>
      <c r="C4" s="8"/>
      <c r="D4" s="8"/>
      <c r="E4" s="17"/>
      <c r="F4" s="583" t="s">
        <v>358</v>
      </c>
      <c r="G4" s="584"/>
      <c r="H4" s="584"/>
      <c r="I4" s="584" t="s">
        <v>358</v>
      </c>
      <c r="J4" s="584"/>
      <c r="K4" s="587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85"/>
      <c r="G5" s="586"/>
      <c r="H5" s="586"/>
      <c r="I5" s="586"/>
      <c r="J5" s="586"/>
      <c r="K5" s="588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25">
      <c r="B7" s="89"/>
      <c r="C7" s="16"/>
      <c r="D7" s="16"/>
      <c r="E7" s="21"/>
      <c r="F7" s="577" t="s">
        <v>607</v>
      </c>
      <c r="G7" s="578"/>
      <c r="H7" s="579"/>
      <c r="I7" s="580" t="s">
        <v>305</v>
      </c>
      <c r="J7" s="581"/>
      <c r="K7" s="582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604</v>
      </c>
      <c r="H8" s="430"/>
      <c r="I8" s="96"/>
      <c r="J8" s="97" t="s">
        <v>602</v>
      </c>
      <c r="K8" s="430"/>
    </row>
    <row r="9" spans="2:17" s="88" customFormat="1" ht="15.75" customHeight="1" x14ac:dyDescent="0.25">
      <c r="B9" s="89"/>
      <c r="C9" s="16"/>
      <c r="D9" s="95"/>
      <c r="E9" s="475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426" t="s">
        <v>72</v>
      </c>
    </row>
    <row r="10" spans="2:17" s="100" customFormat="1" ht="15.75" x14ac:dyDescent="0.25">
      <c r="B10" s="98"/>
      <c r="C10" s="359" t="s">
        <v>36</v>
      </c>
      <c r="D10" s="350" t="s">
        <v>375</v>
      </c>
      <c r="E10" s="474"/>
      <c r="F10" s="302">
        <v>22404398</v>
      </c>
      <c r="G10" s="302">
        <v>38294017</v>
      </c>
      <c r="H10" s="302">
        <v>60698415</v>
      </c>
      <c r="I10" s="302">
        <v>19400247</v>
      </c>
      <c r="J10" s="302">
        <v>42949288</v>
      </c>
      <c r="K10" s="302">
        <v>62349535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75" x14ac:dyDescent="0.25">
      <c r="B11" s="101"/>
      <c r="C11" s="360" t="s">
        <v>4</v>
      </c>
      <c r="D11" s="351" t="s">
        <v>376</v>
      </c>
      <c r="E11" s="475"/>
      <c r="F11" s="303">
        <v>5906269</v>
      </c>
      <c r="G11" s="303">
        <v>20761185</v>
      </c>
      <c r="H11" s="303">
        <v>26667454</v>
      </c>
      <c r="I11" s="303">
        <v>3503413</v>
      </c>
      <c r="J11" s="303">
        <v>26214375</v>
      </c>
      <c r="K11" s="303">
        <v>29717788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75" x14ac:dyDescent="0.25">
      <c r="B12" s="89"/>
      <c r="C12" s="361" t="s">
        <v>5</v>
      </c>
      <c r="D12" s="291" t="s">
        <v>377</v>
      </c>
      <c r="E12" s="475" t="s">
        <v>343</v>
      </c>
      <c r="F12" s="304">
        <v>5907143</v>
      </c>
      <c r="G12" s="304">
        <v>16354248</v>
      </c>
      <c r="H12" s="304">
        <v>22261391</v>
      </c>
      <c r="I12" s="304">
        <v>3503304</v>
      </c>
      <c r="J12" s="304">
        <v>19666297</v>
      </c>
      <c r="K12" s="304">
        <v>23169601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75" x14ac:dyDescent="0.25">
      <c r="B13" s="89"/>
      <c r="C13" s="361" t="s">
        <v>6</v>
      </c>
      <c r="D13" s="250" t="s">
        <v>378</v>
      </c>
      <c r="E13" s="475" t="s">
        <v>344</v>
      </c>
      <c r="F13" s="304">
        <v>275</v>
      </c>
      <c r="G13" s="304">
        <v>4412632</v>
      </c>
      <c r="H13" s="304">
        <v>4412907</v>
      </c>
      <c r="I13" s="304">
        <v>734</v>
      </c>
      <c r="J13" s="304">
        <v>6555656</v>
      </c>
      <c r="K13" s="304">
        <v>6556390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75" x14ac:dyDescent="0.25">
      <c r="B14" s="89"/>
      <c r="C14" s="361" t="s">
        <v>7</v>
      </c>
      <c r="D14" s="250" t="s">
        <v>379</v>
      </c>
      <c r="E14" s="475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75" x14ac:dyDescent="0.25">
      <c r="B15" s="89"/>
      <c r="C15" s="361" t="s">
        <v>9</v>
      </c>
      <c r="D15" s="250" t="s">
        <v>389</v>
      </c>
      <c r="E15" s="476"/>
      <c r="F15" s="304">
        <v>-1149</v>
      </c>
      <c r="G15" s="304">
        <v>-5695</v>
      </c>
      <c r="H15" s="304">
        <v>-6844</v>
      </c>
      <c r="I15" s="304">
        <v>-625</v>
      </c>
      <c r="J15" s="304">
        <v>-7578</v>
      </c>
      <c r="K15" s="304">
        <v>-8203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5" x14ac:dyDescent="0.25">
      <c r="B16" s="89"/>
      <c r="C16" s="360" t="s">
        <v>21</v>
      </c>
      <c r="D16" s="352" t="s">
        <v>380</v>
      </c>
      <c r="E16" s="475" t="s">
        <v>345</v>
      </c>
      <c r="F16" s="303">
        <v>4244</v>
      </c>
      <c r="G16" s="303">
        <v>5046983</v>
      </c>
      <c r="H16" s="303">
        <v>5051227</v>
      </c>
      <c r="I16" s="303">
        <v>3912</v>
      </c>
      <c r="J16" s="303">
        <v>4524669</v>
      </c>
      <c r="K16" s="303">
        <v>4528581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62" t="s">
        <v>22</v>
      </c>
      <c r="D17" s="250" t="s">
        <v>207</v>
      </c>
      <c r="E17" s="475"/>
      <c r="F17" s="304">
        <v>0</v>
      </c>
      <c r="G17" s="304">
        <v>5043707</v>
      </c>
      <c r="H17" s="304">
        <v>5043707</v>
      </c>
      <c r="I17" s="304">
        <v>0</v>
      </c>
      <c r="J17" s="304">
        <v>4520880</v>
      </c>
      <c r="K17" s="304">
        <v>4520880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75" x14ac:dyDescent="0.25">
      <c r="B18" s="89"/>
      <c r="C18" s="362" t="s">
        <v>23</v>
      </c>
      <c r="D18" s="291" t="s">
        <v>208</v>
      </c>
      <c r="E18" s="475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75" x14ac:dyDescent="0.25">
      <c r="B19" s="89"/>
      <c r="C19" s="362" t="s">
        <v>24</v>
      </c>
      <c r="D19" s="291" t="s">
        <v>381</v>
      </c>
      <c r="E19" s="475"/>
      <c r="F19" s="304">
        <v>4244</v>
      </c>
      <c r="G19" s="304">
        <v>3276</v>
      </c>
      <c r="H19" s="304">
        <v>7520</v>
      </c>
      <c r="I19" s="304">
        <v>3912</v>
      </c>
      <c r="J19" s="304">
        <v>3789</v>
      </c>
      <c r="K19" s="304">
        <v>7701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5" x14ac:dyDescent="0.25">
      <c r="B20" s="89"/>
      <c r="C20" s="363" t="s">
        <v>65</v>
      </c>
      <c r="D20" s="352" t="s">
        <v>382</v>
      </c>
      <c r="E20" s="475" t="s">
        <v>346</v>
      </c>
      <c r="F20" s="303">
        <v>16167544</v>
      </c>
      <c r="G20" s="303">
        <v>12373525</v>
      </c>
      <c r="H20" s="303">
        <v>28541069</v>
      </c>
      <c r="I20" s="303">
        <v>15770743</v>
      </c>
      <c r="J20" s="303">
        <v>12017343</v>
      </c>
      <c r="K20" s="303">
        <v>27788086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75" x14ac:dyDescent="0.25">
      <c r="B21" s="89"/>
      <c r="C21" s="361" t="s">
        <v>367</v>
      </c>
      <c r="D21" s="250" t="s">
        <v>207</v>
      </c>
      <c r="E21" s="475"/>
      <c r="F21" s="304">
        <v>9330741</v>
      </c>
      <c r="G21" s="304">
        <v>12366280</v>
      </c>
      <c r="H21" s="304">
        <v>21697021</v>
      </c>
      <c r="I21" s="304">
        <v>8870577</v>
      </c>
      <c r="J21" s="304">
        <v>12010414</v>
      </c>
      <c r="K21" s="304">
        <v>20880991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75" x14ac:dyDescent="0.25">
      <c r="B22" s="89"/>
      <c r="C22" s="361" t="s">
        <v>368</v>
      </c>
      <c r="D22" s="291" t="s">
        <v>208</v>
      </c>
      <c r="E22" s="475"/>
      <c r="F22" s="304">
        <v>38085</v>
      </c>
      <c r="G22" s="304">
        <v>7245</v>
      </c>
      <c r="H22" s="304">
        <v>45330</v>
      </c>
      <c r="I22" s="304">
        <v>38085</v>
      </c>
      <c r="J22" s="304">
        <v>6929</v>
      </c>
      <c r="K22" s="304">
        <v>45014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75" x14ac:dyDescent="0.25">
      <c r="B23" s="103"/>
      <c r="C23" s="361" t="s">
        <v>383</v>
      </c>
      <c r="D23" s="291" t="s">
        <v>381</v>
      </c>
      <c r="E23" s="475"/>
      <c r="F23" s="304">
        <v>6798718</v>
      </c>
      <c r="G23" s="304">
        <v>0</v>
      </c>
      <c r="H23" s="304">
        <v>6798718</v>
      </c>
      <c r="I23" s="304">
        <v>6862081</v>
      </c>
      <c r="J23" s="304">
        <v>0</v>
      </c>
      <c r="K23" s="304">
        <v>6862081</v>
      </c>
      <c r="N23" s="285">
        <f t="shared" si="2"/>
        <v>0</v>
      </c>
      <c r="O23" s="285">
        <f t="shared" si="3"/>
        <v>0</v>
      </c>
    </row>
    <row r="24" spans="2:17" s="100" customFormat="1" ht="15.75" x14ac:dyDescent="0.25">
      <c r="B24" s="103"/>
      <c r="C24" s="363" t="s">
        <v>66</v>
      </c>
      <c r="D24" s="352" t="s">
        <v>386</v>
      </c>
      <c r="E24" s="475" t="s">
        <v>347</v>
      </c>
      <c r="F24" s="303">
        <v>326341</v>
      </c>
      <c r="G24" s="303">
        <v>112324</v>
      </c>
      <c r="H24" s="303">
        <v>438665</v>
      </c>
      <c r="I24" s="303">
        <v>122179</v>
      </c>
      <c r="J24" s="303">
        <v>192901</v>
      </c>
      <c r="K24" s="303">
        <v>315080</v>
      </c>
      <c r="N24" s="285">
        <f t="shared" si="2"/>
        <v>0</v>
      </c>
      <c r="O24" s="285">
        <f t="shared" si="3"/>
        <v>0</v>
      </c>
    </row>
    <row r="25" spans="2:17" s="88" customFormat="1" ht="31.5" x14ac:dyDescent="0.25">
      <c r="B25" s="89"/>
      <c r="C25" s="361" t="s">
        <v>384</v>
      </c>
      <c r="D25" s="291" t="s">
        <v>387</v>
      </c>
      <c r="E25" s="477"/>
      <c r="F25" s="304">
        <v>326341</v>
      </c>
      <c r="G25" s="304">
        <v>112324</v>
      </c>
      <c r="H25" s="304">
        <v>438665</v>
      </c>
      <c r="I25" s="304">
        <v>122179</v>
      </c>
      <c r="J25" s="304">
        <v>192901</v>
      </c>
      <c r="K25" s="304">
        <v>315080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5" x14ac:dyDescent="0.25">
      <c r="B26" s="89"/>
      <c r="C26" s="361" t="s">
        <v>385</v>
      </c>
      <c r="D26" s="291" t="s">
        <v>388</v>
      </c>
      <c r="E26" s="475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5" x14ac:dyDescent="0.25">
      <c r="B27" s="89"/>
      <c r="C27" s="365" t="s">
        <v>38</v>
      </c>
      <c r="D27" s="354" t="s">
        <v>571</v>
      </c>
      <c r="E27" s="475" t="s">
        <v>348</v>
      </c>
      <c r="F27" s="303">
        <v>76607085</v>
      </c>
      <c r="G27" s="303">
        <v>23282020</v>
      </c>
      <c r="H27" s="303">
        <v>99889105</v>
      </c>
      <c r="I27" s="303">
        <v>59921784</v>
      </c>
      <c r="J27" s="303">
        <v>25702192</v>
      </c>
      <c r="K27" s="303">
        <v>85623976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75" x14ac:dyDescent="0.25">
      <c r="B28" s="89"/>
      <c r="C28" s="360" t="s">
        <v>39</v>
      </c>
      <c r="D28" s="351" t="s">
        <v>390</v>
      </c>
      <c r="E28" s="475"/>
      <c r="F28" s="303">
        <v>67861107</v>
      </c>
      <c r="G28" s="303">
        <v>23196070</v>
      </c>
      <c r="H28" s="303">
        <v>91057177</v>
      </c>
      <c r="I28" s="303">
        <v>54605513</v>
      </c>
      <c r="J28" s="303">
        <v>25483886</v>
      </c>
      <c r="K28" s="303">
        <v>80089399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75" x14ac:dyDescent="0.25">
      <c r="B29" s="89"/>
      <c r="C29" s="363" t="s">
        <v>40</v>
      </c>
      <c r="D29" s="355" t="s">
        <v>392</v>
      </c>
      <c r="E29" s="478"/>
      <c r="F29" s="303">
        <v>2917484</v>
      </c>
      <c r="G29" s="303">
        <v>901753</v>
      </c>
      <c r="H29" s="303">
        <v>3819237</v>
      </c>
      <c r="I29" s="303">
        <v>956806</v>
      </c>
      <c r="J29" s="303">
        <v>968743</v>
      </c>
      <c r="K29" s="303">
        <v>1925549</v>
      </c>
      <c r="N29" s="285">
        <f t="shared" si="2"/>
        <v>0</v>
      </c>
      <c r="O29" s="285">
        <f t="shared" si="3"/>
        <v>0</v>
      </c>
    </row>
    <row r="30" spans="2:17" s="100" customFormat="1" ht="31.5" x14ac:dyDescent="0.25">
      <c r="B30" s="103"/>
      <c r="C30" s="363" t="s">
        <v>41</v>
      </c>
      <c r="D30" s="352" t="s">
        <v>572</v>
      </c>
      <c r="E30" s="475"/>
      <c r="F30" s="303">
        <v>8827872</v>
      </c>
      <c r="G30" s="303">
        <v>0</v>
      </c>
      <c r="H30" s="303">
        <v>8827872</v>
      </c>
      <c r="I30" s="303">
        <v>7036428</v>
      </c>
      <c r="J30" s="303">
        <v>0</v>
      </c>
      <c r="K30" s="303">
        <v>7036428</v>
      </c>
      <c r="N30" s="285">
        <f>+H30-F30-G30</f>
        <v>0</v>
      </c>
      <c r="O30" s="285">
        <f>+K30-I30-J30</f>
        <v>0</v>
      </c>
    </row>
    <row r="31" spans="2:17" s="88" customFormat="1" ht="15.75" x14ac:dyDescent="0.25">
      <c r="B31" s="89"/>
      <c r="C31" s="361" t="s">
        <v>288</v>
      </c>
      <c r="D31" s="353" t="s">
        <v>207</v>
      </c>
      <c r="E31" s="475"/>
      <c r="F31" s="304">
        <v>8827872</v>
      </c>
      <c r="G31" s="304">
        <v>0</v>
      </c>
      <c r="H31" s="304">
        <v>8827872</v>
      </c>
      <c r="I31" s="304">
        <v>7036428</v>
      </c>
      <c r="J31" s="304">
        <v>0</v>
      </c>
      <c r="K31" s="304">
        <v>7036428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75" x14ac:dyDescent="0.25">
      <c r="B32" s="103"/>
      <c r="C32" s="361" t="s">
        <v>289</v>
      </c>
      <c r="D32" s="353" t="s">
        <v>381</v>
      </c>
      <c r="E32" s="477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285">
        <f>+H32-F32-G32</f>
        <v>0</v>
      </c>
      <c r="O32" s="285">
        <f>+K32-I32-J32</f>
        <v>0</v>
      </c>
    </row>
    <row r="33" spans="2:17" s="100" customFormat="1" ht="15.75" x14ac:dyDescent="0.25">
      <c r="B33" s="103"/>
      <c r="C33" s="364" t="s">
        <v>393</v>
      </c>
      <c r="D33" s="351" t="s">
        <v>389</v>
      </c>
      <c r="E33" s="475"/>
      <c r="F33" s="303">
        <v>-2999378</v>
      </c>
      <c r="G33" s="303">
        <v>-815803</v>
      </c>
      <c r="H33" s="303">
        <v>-3815181</v>
      </c>
      <c r="I33" s="303">
        <v>-2676963</v>
      </c>
      <c r="J33" s="303">
        <v>-750437</v>
      </c>
      <c r="K33" s="303">
        <v>-3427400</v>
      </c>
      <c r="N33" s="285">
        <f t="shared" si="2"/>
        <v>0</v>
      </c>
      <c r="O33" s="285">
        <f t="shared" si="3"/>
        <v>0</v>
      </c>
    </row>
    <row r="34" spans="2:17" s="100" customFormat="1" ht="47.25" x14ac:dyDescent="0.25">
      <c r="B34" s="103"/>
      <c r="C34" s="251" t="s">
        <v>50</v>
      </c>
      <c r="D34" s="252" t="s">
        <v>329</v>
      </c>
      <c r="E34" s="475" t="s">
        <v>349</v>
      </c>
      <c r="F34" s="303">
        <v>12984</v>
      </c>
      <c r="G34" s="303">
        <v>0</v>
      </c>
      <c r="H34" s="303">
        <v>12984</v>
      </c>
      <c r="I34" s="303">
        <v>11691</v>
      </c>
      <c r="J34" s="303">
        <v>0</v>
      </c>
      <c r="K34" s="303">
        <v>11691</v>
      </c>
      <c r="N34" s="285">
        <f t="shared" si="2"/>
        <v>0</v>
      </c>
      <c r="O34" s="285">
        <f t="shared" si="3"/>
        <v>0</v>
      </c>
    </row>
    <row r="35" spans="2:17" s="88" customFormat="1" ht="15.75" x14ac:dyDescent="0.25">
      <c r="B35" s="89"/>
      <c r="C35" s="362" t="s">
        <v>52</v>
      </c>
      <c r="D35" s="250" t="s">
        <v>394</v>
      </c>
      <c r="E35" s="477"/>
      <c r="F35" s="304">
        <v>12984</v>
      </c>
      <c r="G35" s="304">
        <v>0</v>
      </c>
      <c r="H35" s="304">
        <v>12984</v>
      </c>
      <c r="I35" s="304">
        <v>11691</v>
      </c>
      <c r="J35" s="304">
        <v>0</v>
      </c>
      <c r="K35" s="304">
        <v>11691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75" x14ac:dyDescent="0.25">
      <c r="B36" s="89"/>
      <c r="C36" s="367" t="s">
        <v>54</v>
      </c>
      <c r="D36" s="250" t="s">
        <v>306</v>
      </c>
      <c r="E36" s="477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75" x14ac:dyDescent="0.25">
      <c r="B37" s="89"/>
      <c r="C37" s="363" t="s">
        <v>60</v>
      </c>
      <c r="D37" s="352" t="s">
        <v>395</v>
      </c>
      <c r="E37" s="476"/>
      <c r="F37" s="303">
        <v>100</v>
      </c>
      <c r="G37" s="303">
        <v>0</v>
      </c>
      <c r="H37" s="303">
        <v>100</v>
      </c>
      <c r="I37" s="303">
        <v>100</v>
      </c>
      <c r="J37" s="303">
        <v>0</v>
      </c>
      <c r="K37" s="303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75" x14ac:dyDescent="0.25">
      <c r="B38" s="89"/>
      <c r="C38" s="368" t="s">
        <v>168</v>
      </c>
      <c r="D38" s="355" t="s">
        <v>396</v>
      </c>
      <c r="E38" s="475" t="s">
        <v>350</v>
      </c>
      <c r="F38" s="303">
        <v>0</v>
      </c>
      <c r="G38" s="303">
        <v>0</v>
      </c>
      <c r="H38" s="303">
        <v>0</v>
      </c>
      <c r="I38" s="303">
        <v>0</v>
      </c>
      <c r="J38" s="303">
        <v>0</v>
      </c>
      <c r="K38" s="303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75" x14ac:dyDescent="0.25">
      <c r="B39" s="89"/>
      <c r="C39" s="367" t="s">
        <v>169</v>
      </c>
      <c r="D39" s="250" t="s">
        <v>397</v>
      </c>
      <c r="E39" s="475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75" x14ac:dyDescent="0.25">
      <c r="B40" s="89"/>
      <c r="C40" s="367" t="s">
        <v>170</v>
      </c>
      <c r="D40" s="250" t="s">
        <v>212</v>
      </c>
      <c r="E40" s="475"/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75" x14ac:dyDescent="0.25">
      <c r="B41" s="89"/>
      <c r="C41" s="369" t="s">
        <v>68</v>
      </c>
      <c r="D41" s="355" t="s">
        <v>398</v>
      </c>
      <c r="E41" s="475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303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75" x14ac:dyDescent="0.25">
      <c r="B42" s="89"/>
      <c r="C42" s="370" t="s">
        <v>172</v>
      </c>
      <c r="D42" s="250" t="s">
        <v>213</v>
      </c>
      <c r="E42" s="475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304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75" x14ac:dyDescent="0.25">
      <c r="B43" s="89"/>
      <c r="C43" s="370" t="s">
        <v>173</v>
      </c>
      <c r="D43" s="250" t="s">
        <v>214</v>
      </c>
      <c r="E43" s="475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31.5" x14ac:dyDescent="0.25">
      <c r="B44" s="103"/>
      <c r="C44" s="369" t="s">
        <v>301</v>
      </c>
      <c r="D44" s="356" t="s">
        <v>399</v>
      </c>
      <c r="E44" s="475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303">
        <v>0</v>
      </c>
      <c r="N44" s="285">
        <f t="shared" si="2"/>
        <v>0</v>
      </c>
      <c r="O44" s="285">
        <f t="shared" si="3"/>
        <v>0</v>
      </c>
    </row>
    <row r="45" spans="2:17" s="100" customFormat="1" ht="15.75" x14ac:dyDescent="0.25">
      <c r="B45" s="103"/>
      <c r="C45" s="367" t="s">
        <v>400</v>
      </c>
      <c r="D45" s="357" t="s">
        <v>397</v>
      </c>
      <c r="E45" s="477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304">
        <v>0</v>
      </c>
      <c r="N45" s="285">
        <f t="shared" si="2"/>
        <v>0</v>
      </c>
      <c r="O45" s="285">
        <f t="shared" si="3"/>
        <v>0</v>
      </c>
    </row>
    <row r="46" spans="2:17" s="100" customFormat="1" ht="15.75" x14ac:dyDescent="0.25">
      <c r="B46" s="103"/>
      <c r="C46" s="367" t="s">
        <v>401</v>
      </c>
      <c r="D46" s="357" t="s">
        <v>212</v>
      </c>
      <c r="E46" s="477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304">
        <v>0</v>
      </c>
      <c r="N46" s="285">
        <f t="shared" si="2"/>
        <v>0</v>
      </c>
      <c r="O46" s="285">
        <f t="shared" si="3"/>
        <v>0</v>
      </c>
    </row>
    <row r="47" spans="2:17" s="100" customFormat="1" ht="15.75" x14ac:dyDescent="0.25">
      <c r="B47" s="103"/>
      <c r="C47" s="371" t="s">
        <v>61</v>
      </c>
      <c r="D47" s="356" t="s">
        <v>86</v>
      </c>
      <c r="E47" s="475"/>
      <c r="F47" s="303">
        <v>2821391</v>
      </c>
      <c r="G47" s="303">
        <v>0</v>
      </c>
      <c r="H47" s="303">
        <v>2821391</v>
      </c>
      <c r="I47" s="303">
        <v>2712010</v>
      </c>
      <c r="J47" s="303">
        <v>0</v>
      </c>
      <c r="K47" s="303">
        <v>2712010</v>
      </c>
      <c r="N47" s="285">
        <f t="shared" si="2"/>
        <v>0</v>
      </c>
      <c r="O47" s="285">
        <f t="shared" si="3"/>
        <v>0</v>
      </c>
    </row>
    <row r="48" spans="2:17" s="100" customFormat="1" ht="15.75" x14ac:dyDescent="0.25">
      <c r="B48" s="103"/>
      <c r="C48" s="363" t="s">
        <v>62</v>
      </c>
      <c r="D48" s="356" t="s">
        <v>88</v>
      </c>
      <c r="E48" s="475"/>
      <c r="F48" s="303">
        <v>233039</v>
      </c>
      <c r="G48" s="303">
        <v>0</v>
      </c>
      <c r="H48" s="303">
        <v>233039</v>
      </c>
      <c r="I48" s="303">
        <v>206612</v>
      </c>
      <c r="J48" s="303">
        <v>0</v>
      </c>
      <c r="K48" s="303">
        <v>206612</v>
      </c>
      <c r="N48" s="285">
        <f t="shared" si="2"/>
        <v>0</v>
      </c>
      <c r="O48" s="285">
        <f t="shared" si="3"/>
        <v>0</v>
      </c>
    </row>
    <row r="49" spans="2:17" s="100" customFormat="1" ht="15.75" x14ac:dyDescent="0.25">
      <c r="B49" s="103"/>
      <c r="C49" s="366" t="s">
        <v>74</v>
      </c>
      <c r="D49" s="358" t="s">
        <v>89</v>
      </c>
      <c r="E49" s="475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N49" s="285">
        <f t="shared" si="2"/>
        <v>0</v>
      </c>
      <c r="O49" s="285">
        <f t="shared" si="3"/>
        <v>0</v>
      </c>
    </row>
    <row r="50" spans="2:17" s="100" customFormat="1" ht="15.75" x14ac:dyDescent="0.25">
      <c r="B50" s="103"/>
      <c r="C50" s="366" t="s">
        <v>75</v>
      </c>
      <c r="D50" s="358" t="s">
        <v>73</v>
      </c>
      <c r="E50" s="475"/>
      <c r="F50" s="304">
        <v>233039</v>
      </c>
      <c r="G50" s="304">
        <v>0</v>
      </c>
      <c r="H50" s="304">
        <v>233039</v>
      </c>
      <c r="I50" s="304">
        <v>206612</v>
      </c>
      <c r="J50" s="304">
        <v>0</v>
      </c>
      <c r="K50" s="304">
        <v>206612</v>
      </c>
      <c r="N50" s="285">
        <f t="shared" si="2"/>
        <v>0</v>
      </c>
      <c r="O50" s="285">
        <f t="shared" si="3"/>
        <v>0</v>
      </c>
    </row>
    <row r="51" spans="2:17" s="106" customFormat="1" ht="15.75" x14ac:dyDescent="0.25">
      <c r="B51" s="105"/>
      <c r="C51" s="369" t="s">
        <v>63</v>
      </c>
      <c r="D51" s="252" t="s">
        <v>328</v>
      </c>
      <c r="E51" s="475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75" x14ac:dyDescent="0.25">
      <c r="B52" s="103"/>
      <c r="C52" s="371" t="s">
        <v>76</v>
      </c>
      <c r="D52" s="356" t="s">
        <v>402</v>
      </c>
      <c r="E52" s="475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303">
        <v>0</v>
      </c>
      <c r="N52" s="285">
        <f t="shared" si="2"/>
        <v>0</v>
      </c>
      <c r="O52" s="285">
        <f t="shared" si="3"/>
        <v>0</v>
      </c>
    </row>
    <row r="53" spans="2:17" s="100" customFormat="1" ht="15.75" x14ac:dyDescent="0.25">
      <c r="B53" s="103"/>
      <c r="C53" s="369" t="s">
        <v>79</v>
      </c>
      <c r="D53" s="356" t="s">
        <v>403</v>
      </c>
      <c r="E53" s="475" t="s">
        <v>354</v>
      </c>
      <c r="F53" s="303">
        <v>67783</v>
      </c>
      <c r="G53" s="303">
        <v>0</v>
      </c>
      <c r="H53" s="303">
        <v>67783</v>
      </c>
      <c r="I53" s="303">
        <v>376582</v>
      </c>
      <c r="J53" s="303">
        <v>0</v>
      </c>
      <c r="K53" s="303">
        <v>376582</v>
      </c>
      <c r="N53" s="285">
        <f t="shared" si="2"/>
        <v>0</v>
      </c>
      <c r="O53" s="285">
        <f t="shared" si="3"/>
        <v>0</v>
      </c>
    </row>
    <row r="54" spans="2:17" s="100" customFormat="1" ht="15.75" x14ac:dyDescent="0.25">
      <c r="B54" s="103"/>
      <c r="C54" s="369" t="s">
        <v>80</v>
      </c>
      <c r="D54" s="356" t="s">
        <v>91</v>
      </c>
      <c r="E54" s="475" t="s">
        <v>355</v>
      </c>
      <c r="F54" s="303">
        <v>1946539</v>
      </c>
      <c r="G54" s="303">
        <v>216361</v>
      </c>
      <c r="H54" s="303">
        <v>2162900</v>
      </c>
      <c r="I54" s="303">
        <v>1267343</v>
      </c>
      <c r="J54" s="303">
        <v>214273</v>
      </c>
      <c r="K54" s="303">
        <v>1481616</v>
      </c>
      <c r="N54" s="285">
        <f t="shared" si="2"/>
        <v>0</v>
      </c>
      <c r="O54" s="285">
        <f t="shared" si="3"/>
        <v>0</v>
      </c>
    </row>
    <row r="55" spans="2:17" s="100" customFormat="1" ht="15.75" x14ac:dyDescent="0.25">
      <c r="B55" s="103"/>
      <c r="C55" s="248"/>
      <c r="D55" s="249"/>
      <c r="E55" s="102"/>
      <c r="F55" s="303"/>
      <c r="G55" s="303"/>
      <c r="H55" s="303"/>
      <c r="I55" s="303"/>
      <c r="J55" s="303"/>
      <c r="K55" s="303"/>
      <c r="N55" s="285">
        <f t="shared" si="2"/>
        <v>0</v>
      </c>
      <c r="O55" s="285">
        <f t="shared" si="3"/>
        <v>0</v>
      </c>
    </row>
    <row r="56" spans="2:17" s="88" customFormat="1" ht="18.75" x14ac:dyDescent="0.3">
      <c r="B56" s="108"/>
      <c r="C56" s="254"/>
      <c r="D56" s="255" t="s">
        <v>404</v>
      </c>
      <c r="E56" s="109"/>
      <c r="F56" s="308">
        <v>104093319</v>
      </c>
      <c r="G56" s="308">
        <v>61792398</v>
      </c>
      <c r="H56" s="308">
        <v>165885717</v>
      </c>
      <c r="I56" s="308">
        <v>83896369</v>
      </c>
      <c r="J56" s="308">
        <v>68865753</v>
      </c>
      <c r="K56" s="308">
        <v>152762122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75"/>
      <c r="C58" s="575"/>
      <c r="D58" s="575"/>
      <c r="E58" s="575"/>
      <c r="F58" s="575"/>
      <c r="G58" s="575"/>
      <c r="H58" s="575"/>
      <c r="I58" s="575"/>
      <c r="J58" s="575"/>
      <c r="K58" s="575"/>
    </row>
    <row r="59" spans="2:17" s="88" customFormat="1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9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>
      <selection activeCell="J34" sqref="J34"/>
    </sheetView>
  </sheetViews>
  <sheetFormatPr defaultColWidth="9.140625" defaultRowHeight="15.75" x14ac:dyDescent="0.25"/>
  <cols>
    <col min="1" max="1" width="2.42578125" style="25" customWidth="1"/>
    <col min="2" max="2" width="3.7109375" style="25" customWidth="1"/>
    <col min="3" max="3" width="9" style="138" bestFit="1" customWidth="1"/>
    <col min="4" max="4" width="55.7109375" style="25" customWidth="1"/>
    <col min="5" max="5" width="8.42578125" style="139" customWidth="1"/>
    <col min="6" max="6" width="14.7109375" style="112" customWidth="1"/>
    <col min="7" max="7" width="14.7109375" style="16" customWidth="1"/>
    <col min="8" max="11" width="14.710937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72" t="s">
        <v>565</v>
      </c>
      <c r="C2" s="573"/>
      <c r="D2" s="573"/>
      <c r="E2" s="573"/>
      <c r="F2" s="573"/>
      <c r="G2" s="573"/>
      <c r="H2" s="573"/>
      <c r="I2" s="573"/>
      <c r="J2" s="573"/>
      <c r="K2" s="574"/>
    </row>
    <row r="3" spans="2:15" ht="9.9499999999999993" customHeight="1" x14ac:dyDescent="0.25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93" t="s">
        <v>358</v>
      </c>
      <c r="G4" s="593"/>
      <c r="H4" s="593"/>
      <c r="I4" s="593" t="s">
        <v>358</v>
      </c>
      <c r="J4" s="593"/>
      <c r="K4" s="595"/>
    </row>
    <row r="5" spans="2:15" ht="15.75" customHeight="1" x14ac:dyDescent="0.25">
      <c r="B5" s="89"/>
      <c r="C5" s="122"/>
      <c r="D5" s="16"/>
      <c r="E5" s="126"/>
      <c r="F5" s="594"/>
      <c r="G5" s="594"/>
      <c r="H5" s="594"/>
      <c r="I5" s="594"/>
      <c r="J5" s="594"/>
      <c r="K5" s="596"/>
    </row>
    <row r="6" spans="2:15" ht="15.75" customHeight="1" x14ac:dyDescent="0.25">
      <c r="B6" s="89"/>
      <c r="C6" s="122"/>
      <c r="D6" s="16"/>
      <c r="E6" s="126"/>
      <c r="F6" s="93"/>
      <c r="G6" s="94" t="s">
        <v>69</v>
      </c>
      <c r="H6" s="427"/>
      <c r="I6" s="424"/>
      <c r="J6" s="424" t="s">
        <v>70</v>
      </c>
      <c r="K6" s="425"/>
    </row>
    <row r="7" spans="2:15" ht="15.75" customHeight="1" x14ac:dyDescent="0.25">
      <c r="B7" s="89"/>
      <c r="C7" s="122"/>
      <c r="D7" s="16"/>
      <c r="E7" s="126"/>
      <c r="F7" s="577" t="s">
        <v>607</v>
      </c>
      <c r="G7" s="578"/>
      <c r="H7" s="579"/>
      <c r="I7" s="591" t="s">
        <v>305</v>
      </c>
      <c r="J7" s="591"/>
      <c r="K7" s="592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604</v>
      </c>
      <c r="H8" s="430"/>
      <c r="I8" s="96"/>
      <c r="J8" s="97" t="s">
        <v>602</v>
      </c>
      <c r="K8" s="430"/>
    </row>
    <row r="9" spans="2:15" x14ac:dyDescent="0.25">
      <c r="B9" s="89"/>
      <c r="C9" s="122"/>
      <c r="D9" s="16"/>
      <c r="E9" s="589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431" t="s">
        <v>72</v>
      </c>
    </row>
    <row r="10" spans="2:15" ht="3.75" hidden="1" customHeight="1" x14ac:dyDescent="0.25">
      <c r="B10" s="5"/>
      <c r="C10" s="6"/>
      <c r="D10" s="12"/>
      <c r="E10" s="590"/>
      <c r="F10" s="129"/>
      <c r="G10" s="130"/>
      <c r="H10" s="432"/>
      <c r="I10" s="129"/>
      <c r="J10" s="130"/>
      <c r="K10" s="432"/>
    </row>
    <row r="11" spans="2:15" s="132" customFormat="1" x14ac:dyDescent="0.25">
      <c r="B11" s="131"/>
      <c r="C11" s="343" t="s">
        <v>36</v>
      </c>
      <c r="D11" s="287" t="s">
        <v>92</v>
      </c>
      <c r="E11" s="490" t="s">
        <v>343</v>
      </c>
      <c r="F11" s="302">
        <v>71095664</v>
      </c>
      <c r="G11" s="302">
        <v>46408909</v>
      </c>
      <c r="H11" s="302">
        <v>117504573</v>
      </c>
      <c r="I11" s="302">
        <v>52815798</v>
      </c>
      <c r="J11" s="302">
        <v>50031460</v>
      </c>
      <c r="K11" s="302">
        <v>102847258</v>
      </c>
      <c r="N11" s="301">
        <f>+H11-F11-G11</f>
        <v>0</v>
      </c>
      <c r="O11" s="301">
        <f>+K11-I11-J11</f>
        <v>0</v>
      </c>
    </row>
    <row r="12" spans="2:15" s="132" customFormat="1" x14ac:dyDescent="0.25">
      <c r="B12" s="26"/>
      <c r="C12" s="256" t="s">
        <v>38</v>
      </c>
      <c r="D12" s="257" t="s">
        <v>405</v>
      </c>
      <c r="E12" s="491" t="s">
        <v>344</v>
      </c>
      <c r="F12" s="303">
        <v>10914074</v>
      </c>
      <c r="G12" s="303">
        <v>6383913</v>
      </c>
      <c r="H12" s="303">
        <v>17297987</v>
      </c>
      <c r="I12" s="303">
        <v>10523466</v>
      </c>
      <c r="J12" s="303">
        <v>11473217</v>
      </c>
      <c r="K12" s="303">
        <v>21996683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25">
      <c r="B13" s="26"/>
      <c r="C13" s="256" t="s">
        <v>50</v>
      </c>
      <c r="D13" s="257" t="s">
        <v>331</v>
      </c>
      <c r="E13" s="491"/>
      <c r="F13" s="303">
        <v>2350313</v>
      </c>
      <c r="G13" s="303">
        <v>428151</v>
      </c>
      <c r="H13" s="303">
        <v>2778464</v>
      </c>
      <c r="I13" s="303">
        <v>3130312</v>
      </c>
      <c r="J13" s="303">
        <v>0</v>
      </c>
      <c r="K13" s="303">
        <v>3130312</v>
      </c>
      <c r="N13" s="301">
        <f t="shared" si="0"/>
        <v>0</v>
      </c>
      <c r="O13" s="301">
        <f t="shared" si="1"/>
        <v>0</v>
      </c>
    </row>
    <row r="14" spans="2:15" x14ac:dyDescent="0.25">
      <c r="B14" s="5"/>
      <c r="C14" s="344" t="s">
        <v>60</v>
      </c>
      <c r="D14" s="288" t="s">
        <v>93</v>
      </c>
      <c r="E14" s="491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N14" s="301">
        <f t="shared" si="0"/>
        <v>0</v>
      </c>
      <c r="O14" s="301">
        <f t="shared" si="1"/>
        <v>0</v>
      </c>
    </row>
    <row r="15" spans="2:15" s="132" customFormat="1" ht="31.5" x14ac:dyDescent="0.25">
      <c r="B15" s="26"/>
      <c r="C15" s="345" t="s">
        <v>61</v>
      </c>
      <c r="D15" s="289" t="s">
        <v>406</v>
      </c>
      <c r="E15" s="491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25">
      <c r="B16" s="26"/>
      <c r="C16" s="346" t="s">
        <v>62</v>
      </c>
      <c r="D16" s="290" t="s">
        <v>407</v>
      </c>
      <c r="E16" s="491" t="s">
        <v>345</v>
      </c>
      <c r="F16" s="303">
        <v>10057</v>
      </c>
      <c r="G16" s="303">
        <v>72152</v>
      </c>
      <c r="H16" s="303">
        <v>82209</v>
      </c>
      <c r="I16" s="303">
        <v>30450</v>
      </c>
      <c r="J16" s="303">
        <v>393238</v>
      </c>
      <c r="K16" s="303">
        <v>423688</v>
      </c>
      <c r="N16" s="301">
        <f t="shared" si="0"/>
        <v>0</v>
      </c>
      <c r="O16" s="301">
        <f t="shared" si="1"/>
        <v>0</v>
      </c>
    </row>
    <row r="17" spans="2:15" s="132" customFormat="1" ht="31.5" x14ac:dyDescent="0.25">
      <c r="B17" s="26"/>
      <c r="C17" s="347" t="s">
        <v>74</v>
      </c>
      <c r="D17" s="291" t="s">
        <v>408</v>
      </c>
      <c r="E17" s="491"/>
      <c r="F17" s="305">
        <v>10057</v>
      </c>
      <c r="G17" s="305">
        <v>72152</v>
      </c>
      <c r="H17" s="304">
        <v>82209</v>
      </c>
      <c r="I17" s="305">
        <v>30450</v>
      </c>
      <c r="J17" s="305">
        <v>393238</v>
      </c>
      <c r="K17" s="304">
        <v>423688</v>
      </c>
      <c r="N17" s="301">
        <f t="shared" si="0"/>
        <v>0</v>
      </c>
      <c r="O17" s="301">
        <f t="shared" si="1"/>
        <v>0</v>
      </c>
    </row>
    <row r="18" spans="2:15" s="132" customFormat="1" ht="31.5" x14ac:dyDescent="0.25">
      <c r="B18" s="26"/>
      <c r="C18" s="347" t="s">
        <v>75</v>
      </c>
      <c r="D18" s="291" t="s">
        <v>409</v>
      </c>
      <c r="E18" s="491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304">
        <v>0</v>
      </c>
      <c r="N18" s="301">
        <f t="shared" si="0"/>
        <v>0</v>
      </c>
      <c r="O18" s="301">
        <f t="shared" si="1"/>
        <v>0</v>
      </c>
    </row>
    <row r="19" spans="2:15" s="132" customFormat="1" ht="31.5" x14ac:dyDescent="0.25">
      <c r="B19" s="26"/>
      <c r="C19" s="256" t="s">
        <v>63</v>
      </c>
      <c r="D19" s="288" t="s">
        <v>573</v>
      </c>
      <c r="E19" s="491" t="s">
        <v>346</v>
      </c>
      <c r="F19" s="303">
        <v>506407</v>
      </c>
      <c r="G19" s="303">
        <v>623</v>
      </c>
      <c r="H19" s="303">
        <v>507030</v>
      </c>
      <c r="I19" s="303">
        <v>447596</v>
      </c>
      <c r="J19" s="303">
        <v>788</v>
      </c>
      <c r="K19" s="303">
        <v>448384</v>
      </c>
      <c r="N19" s="301">
        <f t="shared" si="0"/>
        <v>0</v>
      </c>
      <c r="O19" s="301">
        <f t="shared" si="1"/>
        <v>0</v>
      </c>
    </row>
    <row r="20" spans="2:15" x14ac:dyDescent="0.25">
      <c r="B20" s="5"/>
      <c r="C20" s="256" t="s">
        <v>410</v>
      </c>
      <c r="D20" s="288" t="s">
        <v>94</v>
      </c>
      <c r="E20" s="491" t="s">
        <v>347</v>
      </c>
      <c r="F20" s="306">
        <v>2206087</v>
      </c>
      <c r="G20" s="310">
        <v>279838</v>
      </c>
      <c r="H20" s="303">
        <v>2485925</v>
      </c>
      <c r="I20" s="306">
        <v>2312109</v>
      </c>
      <c r="J20" s="310">
        <v>242551</v>
      </c>
      <c r="K20" s="303">
        <v>2554660</v>
      </c>
      <c r="N20" s="301">
        <f t="shared" si="0"/>
        <v>0</v>
      </c>
      <c r="O20" s="301">
        <f t="shared" si="1"/>
        <v>0</v>
      </c>
    </row>
    <row r="21" spans="2:15" s="132" customFormat="1" x14ac:dyDescent="0.25">
      <c r="B21" s="26"/>
      <c r="C21" s="349" t="s">
        <v>77</v>
      </c>
      <c r="D21" s="293" t="s">
        <v>217</v>
      </c>
      <c r="E21" s="491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25">
      <c r="B22" s="26"/>
      <c r="C22" s="349" t="s">
        <v>78</v>
      </c>
      <c r="D22" s="292" t="s">
        <v>229</v>
      </c>
      <c r="E22" s="491"/>
      <c r="F22" s="304">
        <v>747289</v>
      </c>
      <c r="G22" s="304">
        <v>0</v>
      </c>
      <c r="H22" s="304">
        <v>747289</v>
      </c>
      <c r="I22" s="304">
        <v>861830</v>
      </c>
      <c r="J22" s="304">
        <v>0</v>
      </c>
      <c r="K22" s="304">
        <v>861830</v>
      </c>
      <c r="N22" s="301">
        <f t="shared" si="0"/>
        <v>0</v>
      </c>
      <c r="O22" s="301">
        <f t="shared" si="1"/>
        <v>0</v>
      </c>
    </row>
    <row r="23" spans="2:15" s="132" customFormat="1" x14ac:dyDescent="0.25">
      <c r="B23" s="26"/>
      <c r="C23" s="349" t="s">
        <v>182</v>
      </c>
      <c r="D23" s="292" t="s">
        <v>307</v>
      </c>
      <c r="E23" s="491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25">
      <c r="B24" s="26"/>
      <c r="C24" s="349" t="s">
        <v>233</v>
      </c>
      <c r="D24" s="292" t="s">
        <v>95</v>
      </c>
      <c r="E24" s="491"/>
      <c r="F24" s="304">
        <v>1458798</v>
      </c>
      <c r="G24" s="304">
        <v>279838</v>
      </c>
      <c r="H24" s="304">
        <v>1738636</v>
      </c>
      <c r="I24" s="304">
        <v>1450279</v>
      </c>
      <c r="J24" s="304">
        <v>242551</v>
      </c>
      <c r="K24" s="304">
        <v>1692830</v>
      </c>
      <c r="N24" s="301">
        <f t="shared" si="0"/>
        <v>0</v>
      </c>
      <c r="O24" s="301">
        <f t="shared" si="1"/>
        <v>0</v>
      </c>
    </row>
    <row r="25" spans="2:15" s="132" customFormat="1" x14ac:dyDescent="0.25">
      <c r="B25" s="26"/>
      <c r="C25" s="256" t="s">
        <v>79</v>
      </c>
      <c r="D25" s="294" t="s">
        <v>411</v>
      </c>
      <c r="E25" s="491" t="s">
        <v>348</v>
      </c>
      <c r="F25" s="303">
        <v>1181458</v>
      </c>
      <c r="G25" s="303">
        <v>0</v>
      </c>
      <c r="H25" s="303">
        <v>1181458</v>
      </c>
      <c r="I25" s="303">
        <v>1057840</v>
      </c>
      <c r="J25" s="303">
        <v>0</v>
      </c>
      <c r="K25" s="303">
        <v>1057840</v>
      </c>
      <c r="N25" s="301">
        <f t="shared" si="0"/>
        <v>0</v>
      </c>
      <c r="O25" s="301">
        <f t="shared" si="1"/>
        <v>0</v>
      </c>
    </row>
    <row r="26" spans="2:15" x14ac:dyDescent="0.25">
      <c r="B26" s="5"/>
      <c r="C26" s="256" t="s">
        <v>80</v>
      </c>
      <c r="D26" s="294" t="s">
        <v>412</v>
      </c>
      <c r="E26" s="491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N26" s="301">
        <f t="shared" si="0"/>
        <v>0</v>
      </c>
      <c r="O26" s="301">
        <f t="shared" si="1"/>
        <v>0</v>
      </c>
    </row>
    <row r="27" spans="2:15" ht="47.25" x14ac:dyDescent="0.25">
      <c r="B27" s="5"/>
      <c r="C27" s="256" t="s">
        <v>81</v>
      </c>
      <c r="D27" s="286" t="s">
        <v>330</v>
      </c>
      <c r="E27" s="491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N27" s="301">
        <f t="shared" si="0"/>
        <v>0</v>
      </c>
      <c r="O27" s="301">
        <f t="shared" si="1"/>
        <v>0</v>
      </c>
    </row>
    <row r="28" spans="2:15" x14ac:dyDescent="0.25">
      <c r="B28" s="5"/>
      <c r="C28" s="349" t="s">
        <v>196</v>
      </c>
      <c r="D28" s="250" t="s">
        <v>394</v>
      </c>
      <c r="E28" s="491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304">
        <v>0</v>
      </c>
      <c r="N28" s="301">
        <f t="shared" si="0"/>
        <v>0</v>
      </c>
      <c r="O28" s="301">
        <f t="shared" si="1"/>
        <v>0</v>
      </c>
    </row>
    <row r="29" spans="2:15" x14ac:dyDescent="0.25">
      <c r="B29" s="5"/>
      <c r="C29" s="349" t="s">
        <v>197</v>
      </c>
      <c r="D29" s="250" t="s">
        <v>306</v>
      </c>
      <c r="E29" s="491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304">
        <v>0</v>
      </c>
      <c r="N29" s="301">
        <f t="shared" si="0"/>
        <v>0</v>
      </c>
      <c r="O29" s="301">
        <f t="shared" si="1"/>
        <v>0</v>
      </c>
    </row>
    <row r="30" spans="2:15" x14ac:dyDescent="0.25">
      <c r="B30" s="5"/>
      <c r="C30" s="256" t="s">
        <v>82</v>
      </c>
      <c r="D30" s="294" t="s">
        <v>413</v>
      </c>
      <c r="E30" s="491" t="s">
        <v>351</v>
      </c>
      <c r="F30" s="303">
        <v>0</v>
      </c>
      <c r="G30" s="303">
        <v>4898417</v>
      </c>
      <c r="H30" s="303">
        <v>4898417</v>
      </c>
      <c r="I30" s="303">
        <v>0</v>
      </c>
      <c r="J30" s="303">
        <v>4678005</v>
      </c>
      <c r="K30" s="303">
        <v>4678005</v>
      </c>
      <c r="N30" s="301">
        <f t="shared" si="0"/>
        <v>0</v>
      </c>
      <c r="O30" s="301">
        <f t="shared" si="1"/>
        <v>0</v>
      </c>
    </row>
    <row r="31" spans="2:15" x14ac:dyDescent="0.25">
      <c r="B31" s="5"/>
      <c r="C31" s="349" t="s">
        <v>231</v>
      </c>
      <c r="D31" s="295" t="s">
        <v>228</v>
      </c>
      <c r="E31" s="491"/>
      <c r="F31" s="305">
        <v>0</v>
      </c>
      <c r="G31" s="305">
        <v>4898417</v>
      </c>
      <c r="H31" s="304">
        <v>4898417</v>
      </c>
      <c r="I31" s="305">
        <v>0</v>
      </c>
      <c r="J31" s="305">
        <v>4678005</v>
      </c>
      <c r="K31" s="304">
        <v>4678005</v>
      </c>
      <c r="N31" s="301">
        <f t="shared" si="0"/>
        <v>0</v>
      </c>
      <c r="O31" s="301">
        <f t="shared" si="1"/>
        <v>0</v>
      </c>
    </row>
    <row r="32" spans="2:15" x14ac:dyDescent="0.25">
      <c r="B32" s="5"/>
      <c r="C32" s="349" t="s">
        <v>232</v>
      </c>
      <c r="D32" s="295" t="s">
        <v>414</v>
      </c>
      <c r="E32" s="491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25">
      <c r="B33" s="134"/>
      <c r="C33" s="344" t="s">
        <v>83</v>
      </c>
      <c r="D33" s="296" t="s">
        <v>415</v>
      </c>
      <c r="E33" s="491" t="s">
        <v>352</v>
      </c>
      <c r="F33" s="303">
        <v>4310479</v>
      </c>
      <c r="G33" s="311">
        <v>2319027</v>
      </c>
      <c r="H33" s="303">
        <v>6629506</v>
      </c>
      <c r="I33" s="303">
        <v>3052620</v>
      </c>
      <c r="J33" s="311">
        <v>1497477</v>
      </c>
      <c r="K33" s="303">
        <v>4550097</v>
      </c>
      <c r="N33" s="301">
        <f t="shared" si="0"/>
        <v>0</v>
      </c>
      <c r="O33" s="301">
        <f t="shared" si="1"/>
        <v>0</v>
      </c>
    </row>
    <row r="34" spans="2:15" s="135" customFormat="1" x14ac:dyDescent="0.25">
      <c r="B34" s="134"/>
      <c r="C34" s="256" t="s">
        <v>84</v>
      </c>
      <c r="D34" s="294" t="s">
        <v>559</v>
      </c>
      <c r="E34" s="491" t="s">
        <v>353</v>
      </c>
      <c r="F34" s="303">
        <v>12796742</v>
      </c>
      <c r="G34" s="311">
        <v>-276594</v>
      </c>
      <c r="H34" s="303">
        <v>12520148</v>
      </c>
      <c r="I34" s="303">
        <v>11281039</v>
      </c>
      <c r="J34" s="311">
        <v>-205844</v>
      </c>
      <c r="K34" s="303">
        <v>11075195</v>
      </c>
      <c r="N34" s="301">
        <f t="shared" si="0"/>
        <v>0</v>
      </c>
      <c r="O34" s="301">
        <f t="shared" si="1"/>
        <v>0</v>
      </c>
    </row>
    <row r="35" spans="2:15" s="135" customFormat="1" x14ac:dyDescent="0.25">
      <c r="B35" s="134"/>
      <c r="C35" s="348" t="s">
        <v>215</v>
      </c>
      <c r="D35" s="292" t="s">
        <v>96</v>
      </c>
      <c r="E35" s="491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304">
        <v>2600000</v>
      </c>
      <c r="N35" s="301">
        <f t="shared" si="0"/>
        <v>0</v>
      </c>
      <c r="O35" s="301">
        <f t="shared" si="1"/>
        <v>0</v>
      </c>
    </row>
    <row r="36" spans="2:15" x14ac:dyDescent="0.25">
      <c r="B36" s="5"/>
      <c r="C36" s="348" t="s">
        <v>216</v>
      </c>
      <c r="D36" s="292" t="s">
        <v>97</v>
      </c>
      <c r="E36" s="491"/>
      <c r="F36" s="304">
        <v>-92</v>
      </c>
      <c r="G36" s="309">
        <v>0</v>
      </c>
      <c r="H36" s="304">
        <v>-92</v>
      </c>
      <c r="I36" s="304">
        <v>-92</v>
      </c>
      <c r="J36" s="309">
        <v>0</v>
      </c>
      <c r="K36" s="304">
        <v>-92</v>
      </c>
      <c r="N36" s="301">
        <f t="shared" si="0"/>
        <v>0</v>
      </c>
      <c r="O36" s="301">
        <f t="shared" si="1"/>
        <v>0</v>
      </c>
    </row>
    <row r="37" spans="2:15" x14ac:dyDescent="0.25">
      <c r="B37" s="5"/>
      <c r="C37" s="348" t="s">
        <v>234</v>
      </c>
      <c r="D37" s="297" t="s">
        <v>98</v>
      </c>
      <c r="E37" s="491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304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25">
      <c r="B38" s="5"/>
      <c r="C38" s="348" t="s">
        <v>235</v>
      </c>
      <c r="D38" s="297" t="s">
        <v>99</v>
      </c>
      <c r="E38" s="491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304">
        <v>0</v>
      </c>
      <c r="N38" s="301">
        <f t="shared" si="0"/>
        <v>0</v>
      </c>
      <c r="O38" s="301">
        <f t="shared" si="1"/>
        <v>0</v>
      </c>
    </row>
    <row r="39" spans="2:15" x14ac:dyDescent="0.25">
      <c r="B39" s="5"/>
      <c r="C39" s="348" t="s">
        <v>236</v>
      </c>
      <c r="D39" s="297" t="s">
        <v>100</v>
      </c>
      <c r="E39" s="491"/>
      <c r="F39" s="304">
        <v>-92</v>
      </c>
      <c r="G39" s="304">
        <v>0</v>
      </c>
      <c r="H39" s="304">
        <v>-92</v>
      </c>
      <c r="I39" s="304">
        <v>-92</v>
      </c>
      <c r="J39" s="304">
        <v>0</v>
      </c>
      <c r="K39" s="304">
        <v>-92</v>
      </c>
      <c r="N39" s="301">
        <f t="shared" si="0"/>
        <v>0</v>
      </c>
      <c r="O39" s="301">
        <f t="shared" si="1"/>
        <v>0</v>
      </c>
    </row>
    <row r="40" spans="2:15" ht="30" x14ac:dyDescent="0.25">
      <c r="B40" s="5"/>
      <c r="C40" s="348" t="s">
        <v>237</v>
      </c>
      <c r="D40" s="297" t="s">
        <v>416</v>
      </c>
      <c r="E40" s="491"/>
      <c r="F40" s="304">
        <v>676817</v>
      </c>
      <c r="G40" s="304">
        <v>0</v>
      </c>
      <c r="H40" s="304">
        <v>676817</v>
      </c>
      <c r="I40" s="304">
        <v>676817</v>
      </c>
      <c r="J40" s="304">
        <v>0</v>
      </c>
      <c r="K40" s="304">
        <v>676817</v>
      </c>
      <c r="N40" s="301">
        <f t="shared" si="0"/>
        <v>0</v>
      </c>
      <c r="O40" s="301">
        <f t="shared" si="1"/>
        <v>0</v>
      </c>
    </row>
    <row r="41" spans="2:15" ht="30" x14ac:dyDescent="0.25">
      <c r="B41" s="5"/>
      <c r="C41" s="348" t="s">
        <v>238</v>
      </c>
      <c r="D41" s="297" t="s">
        <v>417</v>
      </c>
      <c r="E41" s="491"/>
      <c r="F41" s="304">
        <v>1211686</v>
      </c>
      <c r="G41" s="304">
        <v>-276594</v>
      </c>
      <c r="H41" s="304">
        <v>935092</v>
      </c>
      <c r="I41" s="304">
        <v>1305972</v>
      </c>
      <c r="J41" s="304">
        <v>-205844</v>
      </c>
      <c r="K41" s="304">
        <v>1100128</v>
      </c>
      <c r="N41" s="301">
        <f t="shared" si="0"/>
        <v>0</v>
      </c>
      <c r="O41" s="301">
        <f t="shared" si="1"/>
        <v>0</v>
      </c>
    </row>
    <row r="42" spans="2:15" x14ac:dyDescent="0.25">
      <c r="B42" s="5"/>
      <c r="C42" s="348" t="s">
        <v>418</v>
      </c>
      <c r="D42" s="292" t="s">
        <v>101</v>
      </c>
      <c r="E42" s="491"/>
      <c r="F42" s="304">
        <v>3794237</v>
      </c>
      <c r="G42" s="304">
        <v>0</v>
      </c>
      <c r="H42" s="304">
        <v>3794237</v>
      </c>
      <c r="I42" s="304">
        <v>3794237</v>
      </c>
      <c r="J42" s="304">
        <v>0</v>
      </c>
      <c r="K42" s="304">
        <v>3794237</v>
      </c>
      <c r="N42" s="301">
        <f t="shared" si="0"/>
        <v>0</v>
      </c>
      <c r="O42" s="301">
        <f t="shared" si="1"/>
        <v>0</v>
      </c>
    </row>
    <row r="43" spans="2:15" x14ac:dyDescent="0.25">
      <c r="B43" s="5"/>
      <c r="C43" s="348" t="s">
        <v>419</v>
      </c>
      <c r="D43" s="297" t="s">
        <v>102</v>
      </c>
      <c r="E43" s="491"/>
      <c r="F43" s="304">
        <v>269456</v>
      </c>
      <c r="G43" s="304">
        <v>0</v>
      </c>
      <c r="H43" s="304">
        <v>269456</v>
      </c>
      <c r="I43" s="304">
        <v>269456</v>
      </c>
      <c r="J43" s="304">
        <v>0</v>
      </c>
      <c r="K43" s="304">
        <v>269456</v>
      </c>
      <c r="N43" s="301">
        <f t="shared" si="0"/>
        <v>0</v>
      </c>
      <c r="O43" s="301">
        <f t="shared" si="1"/>
        <v>0</v>
      </c>
    </row>
    <row r="44" spans="2:15" x14ac:dyDescent="0.25">
      <c r="B44" s="5"/>
      <c r="C44" s="348" t="s">
        <v>420</v>
      </c>
      <c r="D44" s="297" t="s">
        <v>103</v>
      </c>
      <c r="E44" s="491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N44" s="301">
        <f t="shared" si="0"/>
        <v>0</v>
      </c>
      <c r="O44" s="301">
        <f t="shared" si="1"/>
        <v>0</v>
      </c>
    </row>
    <row r="45" spans="2:15" x14ac:dyDescent="0.25">
      <c r="B45" s="5"/>
      <c r="C45" s="348" t="s">
        <v>421</v>
      </c>
      <c r="D45" s="297" t="s">
        <v>104</v>
      </c>
      <c r="E45" s="491"/>
      <c r="F45" s="304">
        <v>3424482</v>
      </c>
      <c r="G45" s="304">
        <v>0</v>
      </c>
      <c r="H45" s="304">
        <v>3424482</v>
      </c>
      <c r="I45" s="304">
        <v>3424482</v>
      </c>
      <c r="J45" s="304">
        <v>0</v>
      </c>
      <c r="K45" s="304">
        <v>3424482</v>
      </c>
      <c r="N45" s="301">
        <f t="shared" si="0"/>
        <v>0</v>
      </c>
      <c r="O45" s="301">
        <f t="shared" si="1"/>
        <v>0</v>
      </c>
    </row>
    <row r="46" spans="2:15" s="135" customFormat="1" x14ac:dyDescent="0.25">
      <c r="B46" s="134"/>
      <c r="C46" s="348" t="s">
        <v>422</v>
      </c>
      <c r="D46" s="297" t="s">
        <v>105</v>
      </c>
      <c r="E46" s="491"/>
      <c r="F46" s="304">
        <v>100299</v>
      </c>
      <c r="G46" s="304">
        <v>0</v>
      </c>
      <c r="H46" s="304">
        <v>100299</v>
      </c>
      <c r="I46" s="304">
        <v>100299</v>
      </c>
      <c r="J46" s="304">
        <v>0</v>
      </c>
      <c r="K46" s="304">
        <v>100299</v>
      </c>
      <c r="N46" s="301">
        <f t="shared" si="0"/>
        <v>0</v>
      </c>
      <c r="O46" s="301">
        <f t="shared" si="1"/>
        <v>0</v>
      </c>
    </row>
    <row r="47" spans="2:15" x14ac:dyDescent="0.25">
      <c r="B47" s="5"/>
      <c r="C47" s="348" t="s">
        <v>423</v>
      </c>
      <c r="D47" s="292" t="s">
        <v>106</v>
      </c>
      <c r="E47" s="491"/>
      <c r="F47" s="304">
        <v>4514094</v>
      </c>
      <c r="G47" s="304">
        <v>0</v>
      </c>
      <c r="H47" s="304">
        <v>4514094</v>
      </c>
      <c r="I47" s="304">
        <v>2904105</v>
      </c>
      <c r="J47" s="304">
        <v>0</v>
      </c>
      <c r="K47" s="304">
        <v>2904105</v>
      </c>
      <c r="N47" s="301">
        <f t="shared" si="0"/>
        <v>0</v>
      </c>
      <c r="O47" s="301">
        <f t="shared" si="1"/>
        <v>0</v>
      </c>
    </row>
    <row r="48" spans="2:15" s="135" customFormat="1" x14ac:dyDescent="0.25">
      <c r="B48" s="134"/>
      <c r="C48" s="348" t="s">
        <v>424</v>
      </c>
      <c r="D48" s="298" t="s">
        <v>425</v>
      </c>
      <c r="E48" s="491"/>
      <c r="F48" s="304">
        <v>2904105</v>
      </c>
      <c r="G48" s="304">
        <v>0</v>
      </c>
      <c r="H48" s="304">
        <v>2904105</v>
      </c>
      <c r="I48" s="304">
        <v>0</v>
      </c>
      <c r="J48" s="304">
        <v>0</v>
      </c>
      <c r="K48" s="304">
        <v>0</v>
      </c>
      <c r="N48" s="301">
        <f t="shared" si="0"/>
        <v>0</v>
      </c>
      <c r="O48" s="301">
        <f t="shared" si="1"/>
        <v>0</v>
      </c>
    </row>
    <row r="49" spans="2:15" x14ac:dyDescent="0.25">
      <c r="B49" s="5"/>
      <c r="C49" s="348" t="s">
        <v>426</v>
      </c>
      <c r="D49" s="298" t="s">
        <v>427</v>
      </c>
      <c r="E49" s="491"/>
      <c r="F49" s="304">
        <v>1609989</v>
      </c>
      <c r="G49" s="304">
        <v>0</v>
      </c>
      <c r="H49" s="304">
        <v>1609989</v>
      </c>
      <c r="I49" s="304">
        <v>2904105</v>
      </c>
      <c r="J49" s="304">
        <v>0</v>
      </c>
      <c r="K49" s="304">
        <v>2904105</v>
      </c>
      <c r="N49" s="301">
        <f t="shared" si="0"/>
        <v>0</v>
      </c>
      <c r="O49" s="301">
        <f t="shared" si="1"/>
        <v>0</v>
      </c>
    </row>
    <row r="50" spans="2:15" x14ac:dyDescent="0.25">
      <c r="B50" s="5"/>
      <c r="C50" s="348" t="s">
        <v>428</v>
      </c>
      <c r="D50" s="293" t="s">
        <v>429</v>
      </c>
      <c r="E50" s="492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304">
        <v>0</v>
      </c>
      <c r="N50" s="301">
        <f t="shared" si="0"/>
        <v>0</v>
      </c>
      <c r="O50" s="301">
        <f t="shared" si="1"/>
        <v>0</v>
      </c>
    </row>
    <row r="51" spans="2:15" x14ac:dyDescent="0.25">
      <c r="B51" s="5"/>
      <c r="C51" s="258"/>
      <c r="D51" s="293"/>
      <c r="E51" s="491"/>
      <c r="F51" s="304"/>
      <c r="G51" s="304"/>
      <c r="H51" s="304"/>
      <c r="I51" s="304"/>
      <c r="J51" s="304"/>
      <c r="K51" s="304"/>
      <c r="N51" s="301">
        <f t="shared" si="0"/>
        <v>0</v>
      </c>
      <c r="O51" s="301">
        <f t="shared" si="1"/>
        <v>0</v>
      </c>
    </row>
    <row r="52" spans="2:15" x14ac:dyDescent="0.25">
      <c r="B52" s="27"/>
      <c r="C52" s="259"/>
      <c r="D52" s="299" t="s">
        <v>430</v>
      </c>
      <c r="E52" s="493"/>
      <c r="F52" s="308">
        <v>105371281</v>
      </c>
      <c r="G52" s="308">
        <v>60514436</v>
      </c>
      <c r="H52" s="239">
        <v>165885717</v>
      </c>
      <c r="I52" s="308">
        <v>84651230</v>
      </c>
      <c r="J52" s="308">
        <v>68110892</v>
      </c>
      <c r="K52" s="239">
        <v>152762122</v>
      </c>
      <c r="N52" s="301">
        <f t="shared" si="0"/>
        <v>0</v>
      </c>
      <c r="O52" s="301">
        <f t="shared" si="1"/>
        <v>0</v>
      </c>
    </row>
    <row r="53" spans="2:15" x14ac:dyDescent="0.25">
      <c r="B53" s="7"/>
      <c r="C53" s="11"/>
      <c r="D53" s="12"/>
      <c r="E53" s="123"/>
      <c r="F53" s="137"/>
      <c r="H53" s="113"/>
    </row>
    <row r="54" spans="2:15" x14ac:dyDescent="0.25">
      <c r="B54" s="575"/>
      <c r="C54" s="575"/>
      <c r="D54" s="575"/>
      <c r="E54" s="575"/>
      <c r="F54" s="575"/>
      <c r="G54" s="575"/>
      <c r="H54" s="575"/>
      <c r="I54" s="575"/>
      <c r="J54" s="575"/>
      <c r="K54" s="575"/>
    </row>
    <row r="56" spans="2:15" x14ac:dyDescent="0.25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25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25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25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25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25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25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25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25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F9" sqref="F9"/>
    </sheetView>
  </sheetViews>
  <sheetFormatPr defaultColWidth="9.140625" defaultRowHeight="12.75" x14ac:dyDescent="0.2"/>
  <cols>
    <col min="1" max="1" width="3" style="143" customWidth="1"/>
    <col min="2" max="2" width="9.140625" style="143"/>
    <col min="3" max="3" width="72.5703125" style="143" bestFit="1" customWidth="1"/>
    <col min="4" max="4" width="8.28515625" style="494" customWidth="1"/>
    <col min="5" max="10" width="16.7109375" style="143" customWidth="1"/>
    <col min="11" max="16384" width="9.140625" style="143"/>
  </cols>
  <sheetData>
    <row r="1" spans="1:11" x14ac:dyDescent="0.2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25">
      <c r="A2" s="144"/>
      <c r="B2" s="601" t="s">
        <v>566</v>
      </c>
      <c r="C2" s="602"/>
      <c r="D2" s="145"/>
      <c r="E2" s="606" t="s">
        <v>358</v>
      </c>
      <c r="F2" s="606"/>
      <c r="G2" s="606"/>
      <c r="H2" s="606" t="s">
        <v>358</v>
      </c>
      <c r="I2" s="606"/>
      <c r="J2" s="606"/>
    </row>
    <row r="3" spans="1:11" ht="16.5" customHeight="1" x14ac:dyDescent="0.2">
      <c r="A3" s="144"/>
      <c r="B3" s="603"/>
      <c r="C3" s="602"/>
      <c r="D3" s="145"/>
      <c r="E3" s="597" t="s">
        <v>107</v>
      </c>
      <c r="F3" s="604"/>
      <c r="G3" s="604"/>
      <c r="H3" s="597" t="s">
        <v>108</v>
      </c>
      <c r="I3" s="604"/>
      <c r="J3" s="605"/>
    </row>
    <row r="4" spans="1:11" ht="16.5" customHeight="1" x14ac:dyDescent="0.2">
      <c r="A4" s="144"/>
      <c r="B4" s="313"/>
      <c r="C4" s="312"/>
      <c r="D4" s="145"/>
      <c r="E4" s="597" t="s">
        <v>607</v>
      </c>
      <c r="F4" s="598"/>
      <c r="G4" s="598"/>
      <c r="H4" s="599" t="s">
        <v>305</v>
      </c>
      <c r="I4" s="598"/>
      <c r="J4" s="600"/>
    </row>
    <row r="5" spans="1:11" ht="15.75" x14ac:dyDescent="0.25">
      <c r="A5" s="146"/>
      <c r="B5" s="156"/>
      <c r="C5" s="186"/>
      <c r="D5" s="19"/>
      <c r="E5" s="479"/>
      <c r="F5" s="97" t="s">
        <v>604</v>
      </c>
      <c r="G5" s="559"/>
      <c r="H5" s="558"/>
      <c r="I5" s="97" t="s">
        <v>602</v>
      </c>
      <c r="J5" s="486"/>
      <c r="K5" s="112"/>
    </row>
    <row r="6" spans="1:11" ht="9.9499999999999993" customHeight="1" x14ac:dyDescent="0.25">
      <c r="A6" s="144"/>
      <c r="B6" s="156"/>
      <c r="C6" s="186"/>
      <c r="D6" s="185"/>
      <c r="E6" s="560"/>
      <c r="F6" s="483"/>
      <c r="G6" s="561"/>
      <c r="H6" s="480"/>
      <c r="I6" s="483"/>
      <c r="J6" s="487"/>
      <c r="K6" s="112"/>
    </row>
    <row r="7" spans="1:11" ht="15.75" x14ac:dyDescent="0.2">
      <c r="A7" s="144"/>
      <c r="B7" s="144"/>
      <c r="C7" s="148"/>
      <c r="D7" s="149" t="s">
        <v>2</v>
      </c>
      <c r="E7" s="484" t="s">
        <v>183</v>
      </c>
      <c r="F7" s="484" t="s">
        <v>71</v>
      </c>
      <c r="G7" s="484" t="s">
        <v>109</v>
      </c>
      <c r="H7" s="481" t="s">
        <v>183</v>
      </c>
      <c r="I7" s="484" t="s">
        <v>71</v>
      </c>
      <c r="J7" s="488" t="s">
        <v>109</v>
      </c>
      <c r="K7" s="150"/>
    </row>
    <row r="8" spans="1:11" ht="15.75" x14ac:dyDescent="0.25">
      <c r="A8" s="146"/>
      <c r="B8" s="146"/>
      <c r="C8" s="147"/>
      <c r="D8" s="183" t="s">
        <v>362</v>
      </c>
      <c r="E8" s="485"/>
      <c r="F8" s="485"/>
      <c r="G8" s="485"/>
      <c r="H8" s="482"/>
      <c r="I8" s="485"/>
      <c r="J8" s="489"/>
    </row>
    <row r="9" spans="1:11" ht="15.75" x14ac:dyDescent="0.25">
      <c r="A9" s="144"/>
      <c r="B9" s="372" t="s">
        <v>110</v>
      </c>
      <c r="C9" s="10"/>
      <c r="D9" s="151"/>
      <c r="E9" s="539">
        <v>31130919</v>
      </c>
      <c r="F9" s="539">
        <v>62062344</v>
      </c>
      <c r="G9" s="540">
        <v>93193263</v>
      </c>
      <c r="H9" s="539">
        <v>20337750</v>
      </c>
      <c r="I9" s="539">
        <v>58115827</v>
      </c>
      <c r="J9" s="541">
        <v>78453577</v>
      </c>
    </row>
    <row r="10" spans="1:11" ht="15.75" x14ac:dyDescent="0.25">
      <c r="A10" s="144"/>
      <c r="B10" s="372" t="s">
        <v>36</v>
      </c>
      <c r="C10" s="10" t="s">
        <v>111</v>
      </c>
      <c r="D10" s="320" t="s">
        <v>343</v>
      </c>
      <c r="E10" s="539">
        <v>12196071</v>
      </c>
      <c r="F10" s="539">
        <v>10140182</v>
      </c>
      <c r="G10" s="542">
        <v>22336253</v>
      </c>
      <c r="H10" s="539">
        <v>9900441</v>
      </c>
      <c r="I10" s="539">
        <v>8950510</v>
      </c>
      <c r="J10" s="543">
        <v>18850951</v>
      </c>
    </row>
    <row r="11" spans="1:11" ht="15.75" x14ac:dyDescent="0.25">
      <c r="A11" s="144"/>
      <c r="B11" s="373" t="s">
        <v>511</v>
      </c>
      <c r="C11" s="7" t="s">
        <v>112</v>
      </c>
      <c r="D11" s="320"/>
      <c r="E11" s="305">
        <v>11154338</v>
      </c>
      <c r="F11" s="305">
        <v>4896756</v>
      </c>
      <c r="G11" s="304">
        <v>16051094</v>
      </c>
      <c r="H11" s="305">
        <v>9375332</v>
      </c>
      <c r="I11" s="305">
        <v>4870449</v>
      </c>
      <c r="J11" s="304">
        <v>14245781</v>
      </c>
    </row>
    <row r="12" spans="1:11" ht="15.75" x14ac:dyDescent="0.25">
      <c r="A12" s="144"/>
      <c r="B12" s="374" t="s">
        <v>512</v>
      </c>
      <c r="C12" s="7" t="s">
        <v>113</v>
      </c>
      <c r="D12" s="321"/>
      <c r="E12" s="305">
        <v>294811</v>
      </c>
      <c r="F12" s="305">
        <v>0</v>
      </c>
      <c r="G12" s="304">
        <v>294811</v>
      </c>
      <c r="H12" s="305">
        <v>329264</v>
      </c>
      <c r="I12" s="305">
        <v>0</v>
      </c>
      <c r="J12" s="304">
        <v>329264</v>
      </c>
    </row>
    <row r="13" spans="1:11" ht="15.75" x14ac:dyDescent="0.25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75" x14ac:dyDescent="0.25">
      <c r="A14" s="144"/>
      <c r="B14" s="375" t="s">
        <v>514</v>
      </c>
      <c r="C14" s="7" t="s">
        <v>115</v>
      </c>
      <c r="D14" s="321"/>
      <c r="E14" s="305">
        <v>10859527</v>
      </c>
      <c r="F14" s="305">
        <v>4896756</v>
      </c>
      <c r="G14" s="304">
        <v>15756283</v>
      </c>
      <c r="H14" s="305">
        <v>9046068</v>
      </c>
      <c r="I14" s="305">
        <v>4870449</v>
      </c>
      <c r="J14" s="304">
        <v>13916517</v>
      </c>
    </row>
    <row r="15" spans="1:11" ht="15.75" x14ac:dyDescent="0.25">
      <c r="A15" s="144"/>
      <c r="B15" s="376" t="s">
        <v>515</v>
      </c>
      <c r="C15" s="7" t="s">
        <v>116</v>
      </c>
      <c r="D15" s="321"/>
      <c r="E15" s="305">
        <v>1039843</v>
      </c>
      <c r="F15" s="305">
        <v>203487</v>
      </c>
      <c r="G15" s="304">
        <v>1243330</v>
      </c>
      <c r="H15" s="305">
        <v>525109</v>
      </c>
      <c r="I15" s="305">
        <v>181402</v>
      </c>
      <c r="J15" s="304">
        <v>706511</v>
      </c>
    </row>
    <row r="16" spans="1:11" ht="15.75" x14ac:dyDescent="0.25">
      <c r="A16" s="144"/>
      <c r="B16" s="374" t="s">
        <v>516</v>
      </c>
      <c r="C16" s="7" t="s">
        <v>117</v>
      </c>
      <c r="D16" s="321"/>
      <c r="E16" s="305">
        <v>406813</v>
      </c>
      <c r="F16" s="305">
        <v>203487</v>
      </c>
      <c r="G16" s="304">
        <v>610300</v>
      </c>
      <c r="H16" s="305">
        <v>260747</v>
      </c>
      <c r="I16" s="305">
        <v>181402</v>
      </c>
      <c r="J16" s="304">
        <v>442149</v>
      </c>
    </row>
    <row r="17" spans="1:10" ht="15.75" x14ac:dyDescent="0.25">
      <c r="A17" s="144"/>
      <c r="B17" s="374" t="s">
        <v>517</v>
      </c>
      <c r="C17" s="7" t="s">
        <v>118</v>
      </c>
      <c r="D17" s="321"/>
      <c r="E17" s="305">
        <v>633030</v>
      </c>
      <c r="F17" s="305">
        <v>0</v>
      </c>
      <c r="G17" s="304">
        <v>633030</v>
      </c>
      <c r="H17" s="305">
        <v>264362</v>
      </c>
      <c r="I17" s="305">
        <v>0</v>
      </c>
      <c r="J17" s="304">
        <v>264362</v>
      </c>
    </row>
    <row r="18" spans="1:10" ht="15.75" x14ac:dyDescent="0.25">
      <c r="A18" s="144"/>
      <c r="B18" s="376" t="s">
        <v>518</v>
      </c>
      <c r="C18" s="7" t="s">
        <v>119</v>
      </c>
      <c r="D18" s="321"/>
      <c r="E18" s="305">
        <v>1890</v>
      </c>
      <c r="F18" s="305">
        <v>5039939</v>
      </c>
      <c r="G18" s="304">
        <v>5041829</v>
      </c>
      <c r="H18" s="305">
        <v>0</v>
      </c>
      <c r="I18" s="305">
        <v>3898659</v>
      </c>
      <c r="J18" s="304">
        <v>3898659</v>
      </c>
    </row>
    <row r="19" spans="1:10" ht="15.75" x14ac:dyDescent="0.25">
      <c r="A19" s="144"/>
      <c r="B19" s="374" t="s">
        <v>519</v>
      </c>
      <c r="C19" s="7" t="s">
        <v>120</v>
      </c>
      <c r="D19" s="321"/>
      <c r="E19" s="305">
        <v>1890</v>
      </c>
      <c r="F19" s="305">
        <v>5039939</v>
      </c>
      <c r="G19" s="304">
        <v>5041829</v>
      </c>
      <c r="H19" s="305">
        <v>0</v>
      </c>
      <c r="I19" s="305">
        <v>3898659</v>
      </c>
      <c r="J19" s="304">
        <v>3898659</v>
      </c>
    </row>
    <row r="20" spans="1:10" ht="15.75" x14ac:dyDescent="0.25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75" x14ac:dyDescent="0.25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75" x14ac:dyDescent="0.25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75" x14ac:dyDescent="0.25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75" x14ac:dyDescent="0.25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75" x14ac:dyDescent="0.25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75" x14ac:dyDescent="0.25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75" x14ac:dyDescent="0.25">
      <c r="A27" s="5"/>
      <c r="B27" s="372" t="s">
        <v>38</v>
      </c>
      <c r="C27" s="10" t="s">
        <v>128</v>
      </c>
      <c r="D27" s="320" t="s">
        <v>343</v>
      </c>
      <c r="E27" s="539">
        <v>7929170</v>
      </c>
      <c r="F27" s="539">
        <v>4826810</v>
      </c>
      <c r="G27" s="542">
        <v>12755980</v>
      </c>
      <c r="H27" s="539">
        <v>6086459</v>
      </c>
      <c r="I27" s="539">
        <v>2405943</v>
      </c>
      <c r="J27" s="543">
        <v>8492402</v>
      </c>
    </row>
    <row r="28" spans="1:10" ht="15.75" x14ac:dyDescent="0.25">
      <c r="A28" s="5"/>
      <c r="B28" s="376" t="s">
        <v>527</v>
      </c>
      <c r="C28" s="7" t="s">
        <v>129</v>
      </c>
      <c r="D28" s="322"/>
      <c r="E28" s="544">
        <v>7929170</v>
      </c>
      <c r="F28" s="544">
        <v>4826810</v>
      </c>
      <c r="G28" s="545">
        <v>12755980</v>
      </c>
      <c r="H28" s="544">
        <v>6086459</v>
      </c>
      <c r="I28" s="544">
        <v>2405943</v>
      </c>
      <c r="J28" s="546">
        <v>8492402</v>
      </c>
    </row>
    <row r="29" spans="1:10" ht="15.75" x14ac:dyDescent="0.25">
      <c r="A29" s="5"/>
      <c r="B29" s="374" t="s">
        <v>528</v>
      </c>
      <c r="C29" s="7" t="s">
        <v>323</v>
      </c>
      <c r="D29" s="321"/>
      <c r="E29" s="544">
        <v>1148680</v>
      </c>
      <c r="F29" s="547">
        <v>4730086</v>
      </c>
      <c r="G29" s="545">
        <v>5878766</v>
      </c>
      <c r="H29" s="544">
        <v>790943</v>
      </c>
      <c r="I29" s="547">
        <v>2405943</v>
      </c>
      <c r="J29" s="546">
        <v>3196886</v>
      </c>
    </row>
    <row r="30" spans="1:10" ht="15.75" x14ac:dyDescent="0.25">
      <c r="A30" s="5"/>
      <c r="B30" s="374" t="s">
        <v>529</v>
      </c>
      <c r="C30" s="7" t="s">
        <v>130</v>
      </c>
      <c r="D30" s="321"/>
      <c r="E30" s="305">
        <v>0</v>
      </c>
      <c r="F30" s="305">
        <v>0</v>
      </c>
      <c r="G30" s="304">
        <v>0</v>
      </c>
      <c r="H30" s="305">
        <v>0</v>
      </c>
      <c r="I30" s="305">
        <v>0</v>
      </c>
      <c r="J30" s="304">
        <v>0</v>
      </c>
    </row>
    <row r="31" spans="1:10" ht="15.75" x14ac:dyDescent="0.25">
      <c r="A31" s="5"/>
      <c r="B31" s="374" t="s">
        <v>530</v>
      </c>
      <c r="C31" s="7" t="s">
        <v>131</v>
      </c>
      <c r="D31" s="321"/>
      <c r="E31" s="544">
        <v>600142</v>
      </c>
      <c r="F31" s="304">
        <v>96724</v>
      </c>
      <c r="G31" s="545">
        <v>696866</v>
      </c>
      <c r="H31" s="544">
        <v>76</v>
      </c>
      <c r="I31" s="304">
        <v>0</v>
      </c>
      <c r="J31" s="546">
        <v>76</v>
      </c>
    </row>
    <row r="32" spans="1:10" ht="15.75" x14ac:dyDescent="0.25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75" x14ac:dyDescent="0.25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75" x14ac:dyDescent="0.25">
      <c r="A34" s="5"/>
      <c r="B34" s="374" t="s">
        <v>533</v>
      </c>
      <c r="C34" s="16" t="s">
        <v>324</v>
      </c>
      <c r="D34" s="321"/>
      <c r="E34" s="544">
        <v>1594927</v>
      </c>
      <c r="F34" s="304">
        <v>0</v>
      </c>
      <c r="G34" s="545">
        <v>1594927</v>
      </c>
      <c r="H34" s="544">
        <v>1024121</v>
      </c>
      <c r="I34" s="304">
        <v>0</v>
      </c>
      <c r="J34" s="546">
        <v>1024121</v>
      </c>
    </row>
    <row r="35" spans="1:10" ht="15.75" x14ac:dyDescent="0.25">
      <c r="A35" s="5"/>
      <c r="B35" s="374" t="s">
        <v>534</v>
      </c>
      <c r="C35" s="107" t="s">
        <v>134</v>
      </c>
      <c r="D35" s="321"/>
      <c r="E35" s="544">
        <v>96525</v>
      </c>
      <c r="F35" s="304">
        <v>0</v>
      </c>
      <c r="G35" s="545">
        <v>96525</v>
      </c>
      <c r="H35" s="544">
        <v>76344</v>
      </c>
      <c r="I35" s="304">
        <v>0</v>
      </c>
      <c r="J35" s="546">
        <v>76344</v>
      </c>
    </row>
    <row r="36" spans="1:10" ht="15.75" x14ac:dyDescent="0.25">
      <c r="A36" s="5"/>
      <c r="B36" s="374" t="s">
        <v>535</v>
      </c>
      <c r="C36" s="7" t="s">
        <v>135</v>
      </c>
      <c r="D36" s="321"/>
      <c r="E36" s="544">
        <v>3818928</v>
      </c>
      <c r="F36" s="304">
        <v>0</v>
      </c>
      <c r="G36" s="545">
        <v>3818928</v>
      </c>
      <c r="H36" s="544">
        <v>3298057</v>
      </c>
      <c r="I36" s="304">
        <v>0</v>
      </c>
      <c r="J36" s="546">
        <v>3298057</v>
      </c>
    </row>
    <row r="37" spans="1:10" ht="15.75" x14ac:dyDescent="0.25">
      <c r="A37" s="5"/>
      <c r="B37" s="374" t="s">
        <v>536</v>
      </c>
      <c r="C37" s="16" t="s">
        <v>325</v>
      </c>
      <c r="D37" s="321"/>
      <c r="E37" s="544">
        <v>8667</v>
      </c>
      <c r="F37" s="304">
        <v>0</v>
      </c>
      <c r="G37" s="545">
        <v>8667</v>
      </c>
      <c r="H37" s="544">
        <v>9349</v>
      </c>
      <c r="I37" s="304">
        <v>0</v>
      </c>
      <c r="J37" s="546">
        <v>9349</v>
      </c>
    </row>
    <row r="38" spans="1:10" ht="15.75" x14ac:dyDescent="0.25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75" x14ac:dyDescent="0.25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75" x14ac:dyDescent="0.25">
      <c r="A40" s="5"/>
      <c r="B40" s="374" t="s">
        <v>539</v>
      </c>
      <c r="C40" s="7" t="s">
        <v>136</v>
      </c>
      <c r="D40" s="321"/>
      <c r="E40" s="544">
        <v>661301</v>
      </c>
      <c r="F40" s="304">
        <v>0</v>
      </c>
      <c r="G40" s="545">
        <v>661301</v>
      </c>
      <c r="H40" s="544">
        <v>887569</v>
      </c>
      <c r="I40" s="304">
        <v>0</v>
      </c>
      <c r="J40" s="546">
        <v>887569</v>
      </c>
    </row>
    <row r="41" spans="1:10" ht="15.75" x14ac:dyDescent="0.25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75" x14ac:dyDescent="0.25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75" x14ac:dyDescent="0.25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75" x14ac:dyDescent="0.25">
      <c r="A44" s="5"/>
      <c r="B44" s="372" t="s">
        <v>50</v>
      </c>
      <c r="C44" s="10" t="s">
        <v>140</v>
      </c>
      <c r="D44" s="320"/>
      <c r="E44" s="539">
        <v>11005678</v>
      </c>
      <c r="F44" s="539">
        <v>47095352</v>
      </c>
      <c r="G44" s="539">
        <v>58101030</v>
      </c>
      <c r="H44" s="539">
        <v>4350850</v>
      </c>
      <c r="I44" s="539">
        <v>46759374</v>
      </c>
      <c r="J44" s="548">
        <v>51110224</v>
      </c>
    </row>
    <row r="45" spans="1:10" ht="15.75" x14ac:dyDescent="0.25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75" x14ac:dyDescent="0.25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75" x14ac:dyDescent="0.25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75" x14ac:dyDescent="0.25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75" x14ac:dyDescent="0.25">
      <c r="A49" s="5"/>
      <c r="B49" s="377" t="s">
        <v>54</v>
      </c>
      <c r="C49" s="133" t="s">
        <v>206</v>
      </c>
      <c r="D49" s="323"/>
      <c r="E49" s="549">
        <v>11005678</v>
      </c>
      <c r="F49" s="549">
        <v>47095352</v>
      </c>
      <c r="G49" s="545">
        <v>58101030</v>
      </c>
      <c r="H49" s="549">
        <v>4350850</v>
      </c>
      <c r="I49" s="549">
        <v>46759374</v>
      </c>
      <c r="J49" s="546">
        <v>51110224</v>
      </c>
    </row>
    <row r="50" spans="1:10" ht="15.75" x14ac:dyDescent="0.25">
      <c r="A50" s="5"/>
      <c r="B50" s="376" t="s">
        <v>222</v>
      </c>
      <c r="C50" s="7" t="s">
        <v>195</v>
      </c>
      <c r="D50" s="323"/>
      <c r="E50" s="544">
        <v>10996368</v>
      </c>
      <c r="F50" s="544">
        <v>42555553</v>
      </c>
      <c r="G50" s="544">
        <v>53551921</v>
      </c>
      <c r="H50" s="544">
        <v>4350850</v>
      </c>
      <c r="I50" s="544">
        <v>44482108</v>
      </c>
      <c r="J50" s="550">
        <v>48832958</v>
      </c>
    </row>
    <row r="51" spans="1:10" ht="15.75" x14ac:dyDescent="0.25">
      <c r="A51" s="5"/>
      <c r="B51" s="376" t="s">
        <v>223</v>
      </c>
      <c r="C51" s="7" t="s">
        <v>141</v>
      </c>
      <c r="D51" s="321"/>
      <c r="E51" s="544">
        <v>7043543</v>
      </c>
      <c r="F51" s="547">
        <v>18202205</v>
      </c>
      <c r="G51" s="545">
        <v>25245748</v>
      </c>
      <c r="H51" s="544">
        <v>3158438</v>
      </c>
      <c r="I51" s="547">
        <v>20122825</v>
      </c>
      <c r="J51" s="546">
        <v>23281263</v>
      </c>
    </row>
    <row r="52" spans="1:10" ht="15.75" x14ac:dyDescent="0.25">
      <c r="A52" s="5"/>
      <c r="B52" s="376" t="s">
        <v>224</v>
      </c>
      <c r="C52" s="7" t="s">
        <v>142</v>
      </c>
      <c r="D52" s="321"/>
      <c r="E52" s="544">
        <v>3952825</v>
      </c>
      <c r="F52" s="547">
        <v>24353348</v>
      </c>
      <c r="G52" s="545">
        <v>28306173</v>
      </c>
      <c r="H52" s="544">
        <v>1192412</v>
      </c>
      <c r="I52" s="547">
        <v>24359283</v>
      </c>
      <c r="J52" s="546">
        <v>25551695</v>
      </c>
    </row>
    <row r="53" spans="1:10" ht="15.75" x14ac:dyDescent="0.25">
      <c r="A53" s="5"/>
      <c r="B53" s="376" t="s">
        <v>225</v>
      </c>
      <c r="C53" s="7" t="s">
        <v>332</v>
      </c>
      <c r="D53" s="321"/>
      <c r="E53" s="304">
        <v>9310</v>
      </c>
      <c r="F53" s="547">
        <v>4539799</v>
      </c>
      <c r="G53" s="545">
        <v>4549109</v>
      </c>
      <c r="H53" s="304">
        <v>0</v>
      </c>
      <c r="I53" s="547">
        <v>2277266</v>
      </c>
      <c r="J53" s="546">
        <v>2277266</v>
      </c>
    </row>
    <row r="54" spans="1:10" ht="15.75" x14ac:dyDescent="0.25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75" x14ac:dyDescent="0.25">
      <c r="A55" s="5"/>
      <c r="B55" s="372" t="s">
        <v>143</v>
      </c>
      <c r="C55" s="152"/>
      <c r="D55" s="321"/>
      <c r="E55" s="539">
        <v>891347713</v>
      </c>
      <c r="F55" s="539">
        <v>258794291</v>
      </c>
      <c r="G55" s="551">
        <v>1150142004</v>
      </c>
      <c r="H55" s="539">
        <v>772820143</v>
      </c>
      <c r="I55" s="539">
        <v>252796994</v>
      </c>
      <c r="J55" s="543">
        <v>1025617137</v>
      </c>
    </row>
    <row r="56" spans="1:10" ht="15.75" x14ac:dyDescent="0.25">
      <c r="A56" s="5"/>
      <c r="B56" s="372" t="s">
        <v>60</v>
      </c>
      <c r="C56" s="10" t="s">
        <v>144</v>
      </c>
      <c r="D56" s="321"/>
      <c r="E56" s="539">
        <v>16275587</v>
      </c>
      <c r="F56" s="539">
        <v>19968922</v>
      </c>
      <c r="G56" s="551">
        <v>36244509</v>
      </c>
      <c r="H56" s="539">
        <v>13595863</v>
      </c>
      <c r="I56" s="539">
        <v>19259338</v>
      </c>
      <c r="J56" s="543">
        <v>32855201</v>
      </c>
    </row>
    <row r="57" spans="1:10" ht="15.75" x14ac:dyDescent="0.25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75" x14ac:dyDescent="0.25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75" x14ac:dyDescent="0.25">
      <c r="A59" s="5"/>
      <c r="B59" s="376" t="s">
        <v>545</v>
      </c>
      <c r="C59" s="7" t="s">
        <v>147</v>
      </c>
      <c r="D59" s="321"/>
      <c r="E59" s="544">
        <v>8028949</v>
      </c>
      <c r="F59" s="547">
        <v>509340</v>
      </c>
      <c r="G59" s="545">
        <v>8538289</v>
      </c>
      <c r="H59" s="544">
        <v>7351961</v>
      </c>
      <c r="I59" s="547">
        <v>586814</v>
      </c>
      <c r="J59" s="546">
        <v>7938775</v>
      </c>
    </row>
    <row r="60" spans="1:10" ht="15.75" x14ac:dyDescent="0.25">
      <c r="A60" s="5"/>
      <c r="B60" s="376" t="s">
        <v>546</v>
      </c>
      <c r="C60" s="7" t="s">
        <v>148</v>
      </c>
      <c r="D60" s="321"/>
      <c r="E60" s="544">
        <v>1567995</v>
      </c>
      <c r="F60" s="547">
        <v>407823</v>
      </c>
      <c r="G60" s="545">
        <v>1975818</v>
      </c>
      <c r="H60" s="544">
        <v>1369382</v>
      </c>
      <c r="I60" s="547">
        <v>393910</v>
      </c>
      <c r="J60" s="546">
        <v>1763292</v>
      </c>
    </row>
    <row r="61" spans="1:10" ht="15.75" x14ac:dyDescent="0.25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75" x14ac:dyDescent="0.25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75" x14ac:dyDescent="0.25">
      <c r="A63" s="5"/>
      <c r="B63" s="376" t="s">
        <v>549</v>
      </c>
      <c r="C63" s="7" t="s">
        <v>151</v>
      </c>
      <c r="D63" s="321"/>
      <c r="E63" s="544">
        <v>3659</v>
      </c>
      <c r="F63" s="547">
        <v>9769496</v>
      </c>
      <c r="G63" s="545">
        <v>9773155</v>
      </c>
      <c r="H63" s="304">
        <v>1769</v>
      </c>
      <c r="I63" s="547">
        <v>11231390</v>
      </c>
      <c r="J63" s="546">
        <v>11233159</v>
      </c>
    </row>
    <row r="64" spans="1:10" ht="15.75" x14ac:dyDescent="0.25">
      <c r="A64" s="5"/>
      <c r="B64" s="376" t="s">
        <v>550</v>
      </c>
      <c r="C64" s="7" t="s">
        <v>152</v>
      </c>
      <c r="D64" s="321"/>
      <c r="E64" s="544">
        <v>6674984</v>
      </c>
      <c r="F64" s="547">
        <v>9282263</v>
      </c>
      <c r="G64" s="545">
        <v>15957247</v>
      </c>
      <c r="H64" s="544">
        <v>4872751</v>
      </c>
      <c r="I64" s="547">
        <v>7047224</v>
      </c>
      <c r="J64" s="546">
        <v>11919975</v>
      </c>
    </row>
    <row r="65" spans="1:10" ht="15.75" x14ac:dyDescent="0.25">
      <c r="A65" s="5"/>
      <c r="B65" s="372" t="s">
        <v>61</v>
      </c>
      <c r="C65" s="10" t="s">
        <v>153</v>
      </c>
      <c r="D65" s="321"/>
      <c r="E65" s="539">
        <v>875072126</v>
      </c>
      <c r="F65" s="539">
        <v>238498537</v>
      </c>
      <c r="G65" s="551">
        <v>1113570663</v>
      </c>
      <c r="H65" s="539">
        <v>759224280</v>
      </c>
      <c r="I65" s="539">
        <v>233207876</v>
      </c>
      <c r="J65" s="543">
        <v>992432156</v>
      </c>
    </row>
    <row r="66" spans="1:10" ht="15.75" x14ac:dyDescent="0.25">
      <c r="A66" s="5"/>
      <c r="B66" s="373" t="s">
        <v>551</v>
      </c>
      <c r="C66" s="7" t="s">
        <v>154</v>
      </c>
      <c r="D66" s="321"/>
      <c r="E66" s="544">
        <v>2115</v>
      </c>
      <c r="F66" s="304">
        <v>0</v>
      </c>
      <c r="G66" s="545">
        <v>2115</v>
      </c>
      <c r="H66" s="544">
        <v>2115</v>
      </c>
      <c r="I66" s="304">
        <v>0</v>
      </c>
      <c r="J66" s="546">
        <v>2115</v>
      </c>
    </row>
    <row r="67" spans="1:10" ht="15.75" x14ac:dyDescent="0.25">
      <c r="A67" s="5"/>
      <c r="B67" s="376" t="s">
        <v>552</v>
      </c>
      <c r="C67" s="7" t="s">
        <v>155</v>
      </c>
      <c r="D67" s="321"/>
      <c r="E67" s="544">
        <v>333933373</v>
      </c>
      <c r="F67" s="547">
        <v>49794506</v>
      </c>
      <c r="G67" s="545">
        <v>383727879</v>
      </c>
      <c r="H67" s="544">
        <v>292173419</v>
      </c>
      <c r="I67" s="547">
        <v>48476419</v>
      </c>
      <c r="J67" s="546">
        <v>340649838</v>
      </c>
    </row>
    <row r="68" spans="1:10" ht="15.75" x14ac:dyDescent="0.25">
      <c r="A68" s="5"/>
      <c r="B68" s="373" t="s">
        <v>553</v>
      </c>
      <c r="C68" s="7" t="s">
        <v>156</v>
      </c>
      <c r="D68" s="321"/>
      <c r="E68" s="544">
        <v>26919558</v>
      </c>
      <c r="F68" s="547">
        <v>11138839</v>
      </c>
      <c r="G68" s="545">
        <v>38058397</v>
      </c>
      <c r="H68" s="544">
        <v>20703284</v>
      </c>
      <c r="I68" s="547">
        <v>10911333</v>
      </c>
      <c r="J68" s="546">
        <v>31614617</v>
      </c>
    </row>
    <row r="69" spans="1:10" ht="15.75" x14ac:dyDescent="0.25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75" x14ac:dyDescent="0.25">
      <c r="A70" s="5"/>
      <c r="B70" s="373" t="s">
        <v>555</v>
      </c>
      <c r="C70" s="7" t="s">
        <v>158</v>
      </c>
      <c r="D70" s="321"/>
      <c r="E70" s="544">
        <v>74470276</v>
      </c>
      <c r="F70" s="547">
        <v>5374322</v>
      </c>
      <c r="G70" s="545">
        <v>79844598</v>
      </c>
      <c r="H70" s="544">
        <v>66370446</v>
      </c>
      <c r="I70" s="547">
        <v>5224017</v>
      </c>
      <c r="J70" s="546">
        <v>71594463</v>
      </c>
    </row>
    <row r="71" spans="1:10" ht="15.75" x14ac:dyDescent="0.25">
      <c r="A71" s="5"/>
      <c r="B71" s="376" t="s">
        <v>556</v>
      </c>
      <c r="C71" s="7" t="s">
        <v>159</v>
      </c>
      <c r="D71" s="321"/>
      <c r="E71" s="544">
        <v>439528187</v>
      </c>
      <c r="F71" s="547">
        <v>172190870</v>
      </c>
      <c r="G71" s="545">
        <v>611719057</v>
      </c>
      <c r="H71" s="544">
        <v>379738943</v>
      </c>
      <c r="I71" s="547">
        <v>168596107</v>
      </c>
      <c r="J71" s="546">
        <v>548335050</v>
      </c>
    </row>
    <row r="72" spans="1:10" ht="15.75" x14ac:dyDescent="0.25">
      <c r="A72" s="5"/>
      <c r="B72" s="376" t="s">
        <v>557</v>
      </c>
      <c r="C72" s="7" t="s">
        <v>160</v>
      </c>
      <c r="D72" s="321"/>
      <c r="E72" s="544">
        <v>218617</v>
      </c>
      <c r="F72" s="305">
        <v>0</v>
      </c>
      <c r="G72" s="545">
        <v>218617</v>
      </c>
      <c r="H72" s="544">
        <v>236073</v>
      </c>
      <c r="I72" s="305">
        <v>0</v>
      </c>
      <c r="J72" s="546">
        <v>236073</v>
      </c>
    </row>
    <row r="73" spans="1:10" ht="15.75" x14ac:dyDescent="0.25">
      <c r="A73" s="5"/>
      <c r="B73" s="372" t="s">
        <v>62</v>
      </c>
      <c r="C73" s="22" t="s">
        <v>161</v>
      </c>
      <c r="D73" s="321"/>
      <c r="E73" s="303">
        <v>0</v>
      </c>
      <c r="F73" s="552">
        <v>326832</v>
      </c>
      <c r="G73" s="551">
        <v>326832</v>
      </c>
      <c r="H73" s="303">
        <v>0</v>
      </c>
      <c r="I73" s="552">
        <v>329780</v>
      </c>
      <c r="J73" s="543">
        <v>329780</v>
      </c>
    </row>
    <row r="74" spans="1:10" ht="15.75" x14ac:dyDescent="0.25">
      <c r="A74" s="5"/>
      <c r="B74" s="374"/>
      <c r="C74" s="16"/>
      <c r="D74" s="321"/>
      <c r="E74" s="544"/>
      <c r="F74" s="553"/>
      <c r="G74" s="554"/>
      <c r="H74" s="544"/>
      <c r="I74" s="553"/>
      <c r="J74" s="546"/>
    </row>
    <row r="75" spans="1:10" ht="15.75" x14ac:dyDescent="0.25">
      <c r="A75" s="27"/>
      <c r="B75" s="378"/>
      <c r="C75" s="157" t="s">
        <v>162</v>
      </c>
      <c r="D75" s="30"/>
      <c r="E75" s="555">
        <v>922478632</v>
      </c>
      <c r="F75" s="555">
        <v>320856635</v>
      </c>
      <c r="G75" s="556">
        <v>1243335267</v>
      </c>
      <c r="H75" s="555">
        <v>793157893</v>
      </c>
      <c r="I75" s="555">
        <v>310912821</v>
      </c>
      <c r="J75" s="557">
        <v>1104070714</v>
      </c>
    </row>
    <row r="79" spans="1:10" x14ac:dyDescent="0.2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">
      <c r="E95" s="231"/>
    </row>
    <row r="96" spans="5:10" x14ac:dyDescent="0.2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F9" sqref="F9"/>
    </sheetView>
  </sheetViews>
  <sheetFormatPr defaultColWidth="9.140625"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6" width="29.7109375" style="155" customWidth="1"/>
    <col min="7" max="7" width="19.85546875" style="155" hidden="1" customWidth="1"/>
    <col min="8" max="8" width="29.7109375" style="155" customWidth="1"/>
    <col min="9" max="9" width="19.85546875" style="155" hidden="1" customWidth="1"/>
    <col min="10" max="10" width="1.140625" style="117" customWidth="1"/>
    <col min="11" max="11" width="9.140625" style="117"/>
    <col min="12" max="12" width="13" style="247" hidden="1" customWidth="1"/>
    <col min="13" max="13" width="7.42578125" style="117" hidden="1" customWidth="1"/>
    <col min="14" max="14" width="13.7109375" style="247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7"/>
      <c r="I1" s="187"/>
    </row>
    <row r="2" spans="2:14" x14ac:dyDescent="0.25">
      <c r="B2" s="189"/>
      <c r="C2" s="190"/>
      <c r="D2" s="190"/>
      <c r="E2" s="190"/>
      <c r="F2" s="190"/>
      <c r="G2" s="190"/>
      <c r="H2" s="195"/>
      <c r="I2" s="195"/>
    </row>
    <row r="3" spans="2:14" x14ac:dyDescent="0.25">
      <c r="B3" s="607" t="s">
        <v>567</v>
      </c>
      <c r="C3" s="608"/>
      <c r="D3" s="608"/>
      <c r="E3" s="608"/>
      <c r="F3" s="608"/>
      <c r="G3" s="608"/>
      <c r="H3" s="609"/>
      <c r="I3" s="568"/>
    </row>
    <row r="4" spans="2:14" x14ac:dyDescent="0.25">
      <c r="B4" s="27"/>
      <c r="C4" s="28"/>
      <c r="D4" s="29"/>
      <c r="E4" s="29"/>
      <c r="F4" s="436"/>
      <c r="G4" s="436"/>
      <c r="H4" s="188"/>
      <c r="I4" s="188"/>
    </row>
    <row r="5" spans="2:14" x14ac:dyDescent="0.25">
      <c r="B5" s="5"/>
      <c r="C5" s="6"/>
      <c r="D5" s="7"/>
      <c r="E5" s="163"/>
      <c r="F5" s="562" t="s">
        <v>358</v>
      </c>
      <c r="G5" s="565"/>
      <c r="H5" s="570" t="s">
        <v>358</v>
      </c>
      <c r="I5" s="565"/>
      <c r="J5" s="117" t="s">
        <v>372</v>
      </c>
    </row>
    <row r="6" spans="2:14" ht="15.6" customHeight="1" x14ac:dyDescent="0.25">
      <c r="B6" s="5"/>
      <c r="C6" s="6"/>
      <c r="D6" s="7"/>
      <c r="E6" s="163"/>
      <c r="F6" s="563" t="s">
        <v>607</v>
      </c>
      <c r="G6" s="566"/>
      <c r="H6" s="569" t="s">
        <v>607</v>
      </c>
      <c r="I6" s="566"/>
    </row>
    <row r="7" spans="2:14" x14ac:dyDescent="0.25">
      <c r="B7" s="5"/>
      <c r="C7" s="9"/>
      <c r="D7" s="10" t="s">
        <v>163</v>
      </c>
      <c r="E7" s="166" t="s">
        <v>2</v>
      </c>
      <c r="F7" s="564" t="s">
        <v>0</v>
      </c>
      <c r="G7" s="567"/>
      <c r="H7" s="570" t="s">
        <v>1</v>
      </c>
      <c r="I7" s="567"/>
    </row>
    <row r="8" spans="2:14" ht="15.75" customHeight="1" x14ac:dyDescent="0.25">
      <c r="B8" s="5"/>
      <c r="C8" s="6"/>
      <c r="D8" s="7"/>
      <c r="E8" s="612" t="s">
        <v>363</v>
      </c>
      <c r="F8" s="614" t="s">
        <v>606</v>
      </c>
      <c r="G8" s="610" t="s">
        <v>599</v>
      </c>
      <c r="H8" s="614" t="s">
        <v>605</v>
      </c>
      <c r="I8" s="610" t="s">
        <v>600</v>
      </c>
    </row>
    <row r="9" spans="2:14" x14ac:dyDescent="0.25">
      <c r="B9" s="27"/>
      <c r="C9" s="28"/>
      <c r="D9" s="193"/>
      <c r="E9" s="613"/>
      <c r="F9" s="615"/>
      <c r="G9" s="611"/>
      <c r="H9" s="615"/>
      <c r="I9" s="611"/>
    </row>
    <row r="10" spans="2:14" x14ac:dyDescent="0.25">
      <c r="B10" s="26"/>
      <c r="C10" s="335" t="s">
        <v>36</v>
      </c>
      <c r="D10" s="325" t="s">
        <v>431</v>
      </c>
      <c r="E10" s="164" t="s">
        <v>343</v>
      </c>
      <c r="F10" s="234">
        <v>4738434</v>
      </c>
      <c r="G10" s="314">
        <f>+F10-L10</f>
        <v>0</v>
      </c>
      <c r="H10" s="234">
        <v>3047470</v>
      </c>
      <c r="I10" s="234">
        <f>+H10-N10</f>
        <v>0</v>
      </c>
      <c r="J10" s="117" t="s">
        <v>372</v>
      </c>
      <c r="L10" s="247">
        <v>4738434</v>
      </c>
      <c r="N10" s="247">
        <v>3047470</v>
      </c>
    </row>
    <row r="11" spans="2:14" x14ac:dyDescent="0.25">
      <c r="B11" s="5"/>
      <c r="C11" s="336" t="s">
        <v>4</v>
      </c>
      <c r="D11" s="326" t="s">
        <v>190</v>
      </c>
      <c r="E11" s="164"/>
      <c r="F11" s="246">
        <v>2871472</v>
      </c>
      <c r="G11" s="315">
        <f>+F11-L11</f>
        <v>0</v>
      </c>
      <c r="H11" s="246">
        <v>1696161</v>
      </c>
      <c r="I11" s="233">
        <f t="shared" ref="I11:I73" si="0">+H11-N11</f>
        <v>0</v>
      </c>
      <c r="L11" s="247">
        <v>2871472</v>
      </c>
      <c r="N11" s="247">
        <v>1696161</v>
      </c>
    </row>
    <row r="12" spans="2:14" x14ac:dyDescent="0.25">
      <c r="B12" s="5"/>
      <c r="C12" s="336" t="s">
        <v>21</v>
      </c>
      <c r="D12" s="326" t="s">
        <v>188</v>
      </c>
      <c r="E12" s="164"/>
      <c r="F12" s="246">
        <v>1573</v>
      </c>
      <c r="G12" s="315">
        <f>+F12-L12</f>
        <v>0</v>
      </c>
      <c r="H12" s="246">
        <v>35097</v>
      </c>
      <c r="I12" s="233">
        <f t="shared" si="0"/>
        <v>0</v>
      </c>
      <c r="L12" s="247">
        <v>1573</v>
      </c>
      <c r="N12" s="247">
        <v>35097</v>
      </c>
    </row>
    <row r="13" spans="2:14" x14ac:dyDescent="0.25">
      <c r="B13" s="5"/>
      <c r="C13" s="336" t="s">
        <v>65</v>
      </c>
      <c r="D13" s="326" t="s">
        <v>239</v>
      </c>
      <c r="E13" s="164"/>
      <c r="F13" s="246">
        <v>23393</v>
      </c>
      <c r="G13" s="315">
        <f t="shared" ref="G13" si="1">+F13-L13</f>
        <v>0</v>
      </c>
      <c r="H13" s="246">
        <v>440</v>
      </c>
      <c r="I13" s="233">
        <f t="shared" si="0"/>
        <v>0</v>
      </c>
      <c r="L13" s="247">
        <v>23393</v>
      </c>
      <c r="N13" s="247">
        <v>440</v>
      </c>
    </row>
    <row r="14" spans="2:14" x14ac:dyDescent="0.25">
      <c r="B14" s="5"/>
      <c r="C14" s="336" t="s">
        <v>66</v>
      </c>
      <c r="D14" s="326" t="s">
        <v>240</v>
      </c>
      <c r="E14" s="164"/>
      <c r="F14" s="246">
        <v>155</v>
      </c>
      <c r="G14" s="315">
        <f>+F14-L14</f>
        <v>0</v>
      </c>
      <c r="H14" s="246">
        <v>0</v>
      </c>
      <c r="I14" s="233">
        <f t="shared" si="0"/>
        <v>0</v>
      </c>
      <c r="L14" s="247">
        <v>155</v>
      </c>
      <c r="N14" s="247">
        <v>0</v>
      </c>
    </row>
    <row r="15" spans="2:14" x14ac:dyDescent="0.25">
      <c r="B15" s="5"/>
      <c r="C15" s="336" t="s">
        <v>67</v>
      </c>
      <c r="D15" s="326" t="s">
        <v>184</v>
      </c>
      <c r="E15" s="164"/>
      <c r="F15" s="246">
        <v>1709401</v>
      </c>
      <c r="G15" s="315">
        <f>+F15-L15</f>
        <v>0</v>
      </c>
      <c r="H15" s="246">
        <v>1259177</v>
      </c>
      <c r="I15" s="233">
        <f t="shared" si="0"/>
        <v>0</v>
      </c>
      <c r="L15" s="247">
        <v>1709401</v>
      </c>
      <c r="N15" s="247">
        <v>1259177</v>
      </c>
    </row>
    <row r="16" spans="2:14" x14ac:dyDescent="0.25">
      <c r="B16" s="5"/>
      <c r="C16" s="336" t="s">
        <v>241</v>
      </c>
      <c r="D16" s="326" t="s">
        <v>391</v>
      </c>
      <c r="E16" s="164"/>
      <c r="F16" s="246">
        <v>26842</v>
      </c>
      <c r="G16" s="315">
        <f>+F16-L16</f>
        <v>0</v>
      </c>
      <c r="H16" s="246">
        <v>22951</v>
      </c>
      <c r="I16" s="233">
        <f t="shared" si="0"/>
        <v>0</v>
      </c>
      <c r="L16" s="247">
        <v>26842</v>
      </c>
      <c r="N16" s="247">
        <v>22951</v>
      </c>
    </row>
    <row r="17" spans="2:14" x14ac:dyDescent="0.25">
      <c r="B17" s="5"/>
      <c r="C17" s="336" t="s">
        <v>242</v>
      </c>
      <c r="D17" s="326" t="s">
        <v>432</v>
      </c>
      <c r="E17" s="164"/>
      <c r="F17" s="246">
        <v>1196755</v>
      </c>
      <c r="G17" s="315">
        <f>+F17-L17</f>
        <v>0</v>
      </c>
      <c r="H17" s="246">
        <v>1215286</v>
      </c>
      <c r="I17" s="233">
        <f t="shared" si="0"/>
        <v>0</v>
      </c>
      <c r="L17" s="247">
        <v>1196755</v>
      </c>
      <c r="N17" s="247">
        <v>1215286</v>
      </c>
    </row>
    <row r="18" spans="2:14" x14ac:dyDescent="0.25">
      <c r="B18" s="5"/>
      <c r="C18" s="336" t="s">
        <v>243</v>
      </c>
      <c r="D18" s="326" t="s">
        <v>433</v>
      </c>
      <c r="E18" s="164"/>
      <c r="F18" s="246">
        <v>485804</v>
      </c>
      <c r="G18" s="315">
        <f>+F18-L18</f>
        <v>0</v>
      </c>
      <c r="H18" s="246">
        <v>20940</v>
      </c>
      <c r="I18" s="233">
        <f t="shared" si="0"/>
        <v>0</v>
      </c>
      <c r="L18" s="247">
        <v>485804</v>
      </c>
      <c r="N18" s="247">
        <v>20940</v>
      </c>
    </row>
    <row r="19" spans="2:14" x14ac:dyDescent="0.25">
      <c r="B19" s="5"/>
      <c r="C19" s="336" t="s">
        <v>164</v>
      </c>
      <c r="D19" s="326" t="s">
        <v>185</v>
      </c>
      <c r="E19" s="164"/>
      <c r="F19" s="246">
        <v>114858</v>
      </c>
      <c r="G19" s="315">
        <f t="shared" ref="G19:G71" si="2">+F19-L19</f>
        <v>0</v>
      </c>
      <c r="H19" s="246">
        <v>33495</v>
      </c>
      <c r="I19" s="233">
        <f t="shared" si="0"/>
        <v>0</v>
      </c>
      <c r="L19" s="247">
        <v>114858</v>
      </c>
      <c r="N19" s="247">
        <v>33495</v>
      </c>
    </row>
    <row r="20" spans="2:14" x14ac:dyDescent="0.25">
      <c r="B20" s="5"/>
      <c r="C20" s="336" t="s">
        <v>244</v>
      </c>
      <c r="D20" s="327" t="s">
        <v>434</v>
      </c>
      <c r="E20" s="164"/>
      <c r="F20" s="246">
        <v>17582</v>
      </c>
      <c r="G20" s="315">
        <f>+F20-L20</f>
        <v>0</v>
      </c>
      <c r="H20" s="246">
        <v>23100</v>
      </c>
      <c r="I20" s="233">
        <f t="shared" si="0"/>
        <v>0</v>
      </c>
      <c r="L20" s="247">
        <v>17582</v>
      </c>
      <c r="N20" s="247">
        <v>23100</v>
      </c>
    </row>
    <row r="21" spans="2:14" x14ac:dyDescent="0.25">
      <c r="B21" s="5"/>
      <c r="C21" s="337" t="s">
        <v>38</v>
      </c>
      <c r="D21" s="328" t="s">
        <v>435</v>
      </c>
      <c r="E21" s="164" t="s">
        <v>344</v>
      </c>
      <c r="F21" s="235">
        <v>2842408</v>
      </c>
      <c r="G21" s="316">
        <f t="shared" si="2"/>
        <v>0</v>
      </c>
      <c r="H21" s="235">
        <v>1207288</v>
      </c>
      <c r="I21" s="235">
        <f t="shared" si="0"/>
        <v>0</v>
      </c>
      <c r="L21" s="247">
        <v>2842408</v>
      </c>
      <c r="N21" s="247">
        <v>1207288</v>
      </c>
    </row>
    <row r="22" spans="2:14" x14ac:dyDescent="0.25">
      <c r="B22" s="26"/>
      <c r="C22" s="338" t="s">
        <v>39</v>
      </c>
      <c r="D22" s="329" t="s">
        <v>191</v>
      </c>
      <c r="E22" s="164"/>
      <c r="F22" s="246">
        <v>2036544</v>
      </c>
      <c r="G22" s="413">
        <f t="shared" si="2"/>
        <v>0</v>
      </c>
      <c r="H22" s="246">
        <v>686829</v>
      </c>
      <c r="I22" s="246">
        <f t="shared" si="0"/>
        <v>0</v>
      </c>
      <c r="L22" s="247">
        <v>2036544</v>
      </c>
      <c r="N22" s="247">
        <v>686829</v>
      </c>
    </row>
    <row r="23" spans="2:14" x14ac:dyDescent="0.25">
      <c r="B23" s="5"/>
      <c r="C23" s="338" t="s">
        <v>40</v>
      </c>
      <c r="D23" s="327" t="s">
        <v>436</v>
      </c>
      <c r="E23" s="164"/>
      <c r="F23" s="246">
        <v>428311</v>
      </c>
      <c r="G23" s="315">
        <f t="shared" si="2"/>
        <v>0</v>
      </c>
      <c r="H23" s="246">
        <v>175458</v>
      </c>
      <c r="I23" s="233">
        <f t="shared" si="0"/>
        <v>0</v>
      </c>
      <c r="L23" s="247">
        <v>428311</v>
      </c>
      <c r="N23" s="247">
        <v>175458</v>
      </c>
    </row>
    <row r="24" spans="2:14" x14ac:dyDescent="0.25">
      <c r="B24" s="5"/>
      <c r="C24" s="338" t="s">
        <v>41</v>
      </c>
      <c r="D24" s="326" t="s">
        <v>333</v>
      </c>
      <c r="E24" s="164"/>
      <c r="F24" s="246">
        <v>141471</v>
      </c>
      <c r="G24" s="315">
        <f t="shared" si="2"/>
        <v>0</v>
      </c>
      <c r="H24" s="246">
        <v>244572</v>
      </c>
      <c r="I24" s="233">
        <f t="shared" si="0"/>
        <v>0</v>
      </c>
      <c r="L24" s="247">
        <v>141471</v>
      </c>
      <c r="N24" s="247">
        <v>244572</v>
      </c>
    </row>
    <row r="25" spans="2:14" x14ac:dyDescent="0.25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25">
      <c r="B26" s="5"/>
      <c r="C26" s="338" t="s">
        <v>44</v>
      </c>
      <c r="D26" s="329" t="s">
        <v>574</v>
      </c>
      <c r="E26" s="164"/>
      <c r="F26" s="246">
        <v>26171</v>
      </c>
      <c r="G26" s="315">
        <f t="shared" si="2"/>
        <v>0</v>
      </c>
      <c r="H26" s="246">
        <v>17444</v>
      </c>
      <c r="I26" s="233">
        <f t="shared" si="0"/>
        <v>0</v>
      </c>
      <c r="L26" s="247">
        <v>26171</v>
      </c>
      <c r="N26" s="247">
        <v>17444</v>
      </c>
    </row>
    <row r="27" spans="2:14" x14ac:dyDescent="0.25">
      <c r="B27" s="5"/>
      <c r="C27" s="338" t="s">
        <v>45</v>
      </c>
      <c r="D27" s="327" t="s">
        <v>437</v>
      </c>
      <c r="E27" s="164"/>
      <c r="F27" s="246">
        <v>209911</v>
      </c>
      <c r="G27" s="315">
        <f t="shared" si="2"/>
        <v>0</v>
      </c>
      <c r="H27" s="246">
        <v>82985</v>
      </c>
      <c r="I27" s="233">
        <f t="shared" si="0"/>
        <v>0</v>
      </c>
      <c r="L27" s="247">
        <v>209911</v>
      </c>
      <c r="N27" s="247">
        <v>82985</v>
      </c>
    </row>
    <row r="28" spans="2:14" x14ac:dyDescent="0.25">
      <c r="B28" s="5"/>
      <c r="C28" s="335" t="s">
        <v>50</v>
      </c>
      <c r="D28" s="330" t="s">
        <v>438</v>
      </c>
      <c r="E28" s="164"/>
      <c r="F28" s="235">
        <v>1896026</v>
      </c>
      <c r="G28" s="316">
        <f t="shared" si="2"/>
        <v>0</v>
      </c>
      <c r="H28" s="235">
        <v>1840182</v>
      </c>
      <c r="I28" s="235">
        <f t="shared" si="0"/>
        <v>0</v>
      </c>
      <c r="L28" s="247">
        <v>1896026</v>
      </c>
      <c r="N28" s="247">
        <v>1840182</v>
      </c>
    </row>
    <row r="29" spans="2:14" x14ac:dyDescent="0.25">
      <c r="B29" s="26"/>
      <c r="C29" s="335" t="s">
        <v>60</v>
      </c>
      <c r="D29" s="330" t="s">
        <v>334</v>
      </c>
      <c r="E29" s="164"/>
      <c r="F29" s="235">
        <v>884700</v>
      </c>
      <c r="G29" s="316">
        <f t="shared" si="2"/>
        <v>0</v>
      </c>
      <c r="H29" s="235">
        <v>46713</v>
      </c>
      <c r="I29" s="235">
        <f t="shared" si="0"/>
        <v>0</v>
      </c>
      <c r="L29" s="247">
        <v>884700</v>
      </c>
      <c r="N29" s="247">
        <v>46713</v>
      </c>
    </row>
    <row r="30" spans="2:14" x14ac:dyDescent="0.25">
      <c r="B30" s="26"/>
      <c r="C30" s="338" t="s">
        <v>168</v>
      </c>
      <c r="D30" s="329" t="s">
        <v>10</v>
      </c>
      <c r="E30" s="164"/>
      <c r="F30" s="246">
        <v>1112979</v>
      </c>
      <c r="G30" s="413">
        <f t="shared" si="2"/>
        <v>0</v>
      </c>
      <c r="H30" s="246">
        <v>170291</v>
      </c>
      <c r="I30" s="246">
        <f t="shared" si="0"/>
        <v>0</v>
      </c>
      <c r="L30" s="247">
        <v>1112979</v>
      </c>
      <c r="N30" s="247">
        <v>170291</v>
      </c>
    </row>
    <row r="31" spans="2:14" x14ac:dyDescent="0.25">
      <c r="B31" s="5"/>
      <c r="C31" s="338" t="s">
        <v>169</v>
      </c>
      <c r="D31" s="329" t="s">
        <v>171</v>
      </c>
      <c r="E31" s="164"/>
      <c r="F31" s="246">
        <v>53822</v>
      </c>
      <c r="G31" s="315">
        <f t="shared" si="2"/>
        <v>0</v>
      </c>
      <c r="H31" s="246">
        <v>29082</v>
      </c>
      <c r="I31" s="233">
        <f t="shared" si="0"/>
        <v>0</v>
      </c>
      <c r="L31" s="247">
        <v>53822</v>
      </c>
      <c r="N31" s="247">
        <v>29082</v>
      </c>
    </row>
    <row r="32" spans="2:14" x14ac:dyDescent="0.25">
      <c r="B32" s="5"/>
      <c r="C32" s="338" t="s">
        <v>170</v>
      </c>
      <c r="D32" s="329" t="s">
        <v>73</v>
      </c>
      <c r="E32" s="164" t="s">
        <v>351</v>
      </c>
      <c r="F32" s="246">
        <v>1059157</v>
      </c>
      <c r="G32" s="315">
        <f t="shared" si="2"/>
        <v>0</v>
      </c>
      <c r="H32" s="246">
        <v>141209</v>
      </c>
      <c r="I32" s="233">
        <f t="shared" si="0"/>
        <v>0</v>
      </c>
      <c r="L32" s="247">
        <v>1059157</v>
      </c>
      <c r="N32" s="247">
        <v>141209</v>
      </c>
    </row>
    <row r="33" spans="2:14" x14ac:dyDescent="0.25">
      <c r="B33" s="5"/>
      <c r="C33" s="338" t="s">
        <v>68</v>
      </c>
      <c r="D33" s="329" t="s">
        <v>439</v>
      </c>
      <c r="E33" s="164"/>
      <c r="F33" s="246">
        <v>228279</v>
      </c>
      <c r="G33" s="315">
        <f t="shared" si="2"/>
        <v>0</v>
      </c>
      <c r="H33" s="246">
        <v>123578</v>
      </c>
      <c r="I33" s="233">
        <f t="shared" si="0"/>
        <v>0</v>
      </c>
      <c r="L33" s="247">
        <v>228279</v>
      </c>
      <c r="N33" s="247">
        <v>123578</v>
      </c>
    </row>
    <row r="34" spans="2:14" x14ac:dyDescent="0.25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25">
      <c r="B35" s="5"/>
      <c r="C35" s="338" t="s">
        <v>173</v>
      </c>
      <c r="D35" s="329" t="s">
        <v>73</v>
      </c>
      <c r="E35" s="164" t="s">
        <v>351</v>
      </c>
      <c r="F35" s="246">
        <v>228279</v>
      </c>
      <c r="G35" s="315">
        <f t="shared" si="2"/>
        <v>0</v>
      </c>
      <c r="H35" s="246">
        <v>123578</v>
      </c>
      <c r="I35" s="233">
        <f t="shared" si="0"/>
        <v>0</v>
      </c>
      <c r="L35" s="247">
        <v>228279</v>
      </c>
      <c r="N35" s="247">
        <v>123578</v>
      </c>
    </row>
    <row r="36" spans="2:14" x14ac:dyDescent="0.25">
      <c r="B36" s="26"/>
      <c r="C36" s="340" t="s">
        <v>61</v>
      </c>
      <c r="D36" s="330" t="s">
        <v>174</v>
      </c>
      <c r="E36" s="164"/>
      <c r="F36" s="235">
        <v>0</v>
      </c>
      <c r="G36" s="316">
        <f t="shared" si="2"/>
        <v>0</v>
      </c>
      <c r="H36" s="235">
        <v>0</v>
      </c>
      <c r="I36" s="235">
        <f t="shared" si="0"/>
        <v>0</v>
      </c>
      <c r="L36" s="247">
        <v>0</v>
      </c>
      <c r="N36" s="247">
        <v>0</v>
      </c>
    </row>
    <row r="37" spans="2:14" x14ac:dyDescent="0.25">
      <c r="B37" s="26"/>
      <c r="C37" s="335" t="s">
        <v>62</v>
      </c>
      <c r="D37" s="330" t="s">
        <v>442</v>
      </c>
      <c r="E37" s="164" t="s">
        <v>345</v>
      </c>
      <c r="F37" s="235">
        <v>874076</v>
      </c>
      <c r="G37" s="316">
        <f t="shared" si="2"/>
        <v>0</v>
      </c>
      <c r="H37" s="235">
        <v>433492</v>
      </c>
      <c r="I37" s="235">
        <f t="shared" si="0"/>
        <v>0</v>
      </c>
      <c r="L37" s="247">
        <v>874076</v>
      </c>
      <c r="N37" s="247">
        <v>433492</v>
      </c>
    </row>
    <row r="38" spans="2:14" x14ac:dyDescent="0.25">
      <c r="B38" s="5"/>
      <c r="C38" s="338" t="s">
        <v>74</v>
      </c>
      <c r="D38" s="329" t="s">
        <v>230</v>
      </c>
      <c r="E38" s="164"/>
      <c r="F38" s="246">
        <v>5399</v>
      </c>
      <c r="G38" s="315">
        <f t="shared" si="2"/>
        <v>0</v>
      </c>
      <c r="H38" s="246">
        <v>2347</v>
      </c>
      <c r="I38" s="233">
        <f t="shared" si="0"/>
        <v>0</v>
      </c>
      <c r="L38" s="247">
        <v>5399</v>
      </c>
      <c r="N38" s="247">
        <v>2347</v>
      </c>
    </row>
    <row r="39" spans="2:14" x14ac:dyDescent="0.25">
      <c r="B39" s="5"/>
      <c r="C39" s="338" t="s">
        <v>75</v>
      </c>
      <c r="D39" s="329" t="s">
        <v>359</v>
      </c>
      <c r="E39" s="164"/>
      <c r="F39" s="246">
        <v>138744</v>
      </c>
      <c r="G39" s="315">
        <f t="shared" si="2"/>
        <v>0</v>
      </c>
      <c r="H39" s="246">
        <v>-77828</v>
      </c>
      <c r="I39" s="233">
        <f t="shared" si="0"/>
        <v>0</v>
      </c>
      <c r="L39" s="247">
        <v>138744</v>
      </c>
      <c r="N39" s="247">
        <v>-77828</v>
      </c>
    </row>
    <row r="40" spans="2:14" x14ac:dyDescent="0.25">
      <c r="B40" s="5"/>
      <c r="C40" s="338" t="s">
        <v>558</v>
      </c>
      <c r="D40" s="329" t="s">
        <v>443</v>
      </c>
      <c r="E40" s="164"/>
      <c r="F40" s="246">
        <v>729933</v>
      </c>
      <c r="G40" s="315">
        <f t="shared" si="2"/>
        <v>0</v>
      </c>
      <c r="H40" s="246">
        <v>508973</v>
      </c>
      <c r="I40" s="233">
        <f t="shared" si="0"/>
        <v>0</v>
      </c>
      <c r="L40" s="247">
        <v>729933</v>
      </c>
      <c r="N40" s="247">
        <v>508973</v>
      </c>
    </row>
    <row r="41" spans="2:14" x14ac:dyDescent="0.25">
      <c r="B41" s="26"/>
      <c r="C41" s="335" t="s">
        <v>63</v>
      </c>
      <c r="D41" s="330" t="s">
        <v>175</v>
      </c>
      <c r="E41" s="164" t="s">
        <v>346</v>
      </c>
      <c r="F41" s="235">
        <v>749595</v>
      </c>
      <c r="G41" s="316">
        <f t="shared" si="2"/>
        <v>0</v>
      </c>
      <c r="H41" s="235">
        <v>408127</v>
      </c>
      <c r="I41" s="235">
        <f t="shared" si="0"/>
        <v>0</v>
      </c>
      <c r="L41" s="247">
        <v>749595</v>
      </c>
      <c r="N41" s="247">
        <v>408127</v>
      </c>
    </row>
    <row r="42" spans="2:14" x14ac:dyDescent="0.25">
      <c r="B42" s="26"/>
      <c r="C42" s="340" t="s">
        <v>76</v>
      </c>
      <c r="D42" s="330" t="s">
        <v>581</v>
      </c>
      <c r="E42" s="164"/>
      <c r="F42" s="235">
        <v>4404397</v>
      </c>
      <c r="G42" s="316">
        <f t="shared" si="2"/>
        <v>0</v>
      </c>
      <c r="H42" s="235">
        <v>2728514</v>
      </c>
      <c r="I42" s="235">
        <f t="shared" si="0"/>
        <v>0</v>
      </c>
      <c r="L42" s="247">
        <v>4404397</v>
      </c>
      <c r="N42" s="247">
        <v>2728514</v>
      </c>
    </row>
    <row r="43" spans="2:14" x14ac:dyDescent="0.25">
      <c r="B43" s="26"/>
      <c r="C43" s="335" t="s">
        <v>79</v>
      </c>
      <c r="D43" s="330" t="s">
        <v>582</v>
      </c>
      <c r="E43" s="164" t="s">
        <v>347</v>
      </c>
      <c r="F43" s="235">
        <v>-951742</v>
      </c>
      <c r="G43" s="316">
        <f t="shared" si="2"/>
        <v>0</v>
      </c>
      <c r="H43" s="235">
        <v>-654939</v>
      </c>
      <c r="I43" s="235">
        <f t="shared" si="0"/>
        <v>0</v>
      </c>
      <c r="L43" s="247">
        <v>-951742</v>
      </c>
      <c r="N43" s="247">
        <v>-654939</v>
      </c>
    </row>
    <row r="44" spans="2:14" x14ac:dyDescent="0.25">
      <c r="B44" s="26"/>
      <c r="C44" s="335" t="s">
        <v>80</v>
      </c>
      <c r="D44" s="330" t="s">
        <v>583</v>
      </c>
      <c r="E44" s="164" t="s">
        <v>347</v>
      </c>
      <c r="F44" s="235">
        <v>-62302</v>
      </c>
      <c r="G44" s="316">
        <f t="shared" si="2"/>
        <v>0</v>
      </c>
      <c r="H44" s="235">
        <v>-408767</v>
      </c>
      <c r="I44" s="235">
        <f t="shared" si="0"/>
        <v>0</v>
      </c>
      <c r="L44" s="247">
        <v>-62302</v>
      </c>
      <c r="N44" s="247">
        <v>-408767</v>
      </c>
    </row>
    <row r="45" spans="2:14" x14ac:dyDescent="0.25">
      <c r="B45" s="5"/>
      <c r="C45" s="339" t="s">
        <v>81</v>
      </c>
      <c r="D45" s="331" t="s">
        <v>441</v>
      </c>
      <c r="E45" s="164"/>
      <c r="F45" s="235">
        <v>-641196</v>
      </c>
      <c r="G45" s="316">
        <f>+F45-L45</f>
        <v>0</v>
      </c>
      <c r="H45" s="235">
        <v>-272310</v>
      </c>
      <c r="I45" s="235">
        <f t="shared" si="0"/>
        <v>0</v>
      </c>
      <c r="L45" s="247">
        <v>-641196</v>
      </c>
      <c r="N45" s="247">
        <v>-272310</v>
      </c>
    </row>
    <row r="46" spans="2:14" x14ac:dyDescent="0.25">
      <c r="B46" s="26"/>
      <c r="C46" s="335" t="s">
        <v>82</v>
      </c>
      <c r="D46" s="330" t="s">
        <v>189</v>
      </c>
      <c r="E46" s="164" t="s">
        <v>348</v>
      </c>
      <c r="F46" s="235">
        <v>-652152</v>
      </c>
      <c r="G46" s="316">
        <f t="shared" si="2"/>
        <v>0</v>
      </c>
      <c r="H46" s="235">
        <v>-374697</v>
      </c>
      <c r="I46" s="235">
        <f t="shared" si="0"/>
        <v>0</v>
      </c>
      <c r="L46" s="247">
        <v>-652152</v>
      </c>
      <c r="N46" s="247">
        <v>-374697</v>
      </c>
    </row>
    <row r="47" spans="2:14" x14ac:dyDescent="0.25">
      <c r="B47" s="26"/>
      <c r="C47" s="335" t="s">
        <v>83</v>
      </c>
      <c r="D47" s="330" t="s">
        <v>584</v>
      </c>
      <c r="E47" s="164"/>
      <c r="F47" s="235">
        <v>2097005</v>
      </c>
      <c r="G47" s="316">
        <f t="shared" si="2"/>
        <v>0</v>
      </c>
      <c r="H47" s="235">
        <v>1017801</v>
      </c>
      <c r="I47" s="235">
        <f t="shared" si="0"/>
        <v>0</v>
      </c>
      <c r="L47" s="247">
        <v>2097005</v>
      </c>
      <c r="N47" s="247">
        <v>1017801</v>
      </c>
    </row>
    <row r="48" spans="2:14" x14ac:dyDescent="0.25">
      <c r="B48" s="26"/>
      <c r="C48" s="335" t="s">
        <v>84</v>
      </c>
      <c r="D48" s="332" t="s">
        <v>585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25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25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25">
      <c r="B51" s="26"/>
      <c r="C51" s="335" t="s">
        <v>90</v>
      </c>
      <c r="D51" s="330" t="s">
        <v>586</v>
      </c>
      <c r="E51" s="164"/>
      <c r="F51" s="235">
        <v>2097005</v>
      </c>
      <c r="G51" s="316">
        <f t="shared" si="2"/>
        <v>0</v>
      </c>
      <c r="H51" s="235">
        <v>1017801</v>
      </c>
      <c r="I51" s="235">
        <f t="shared" si="0"/>
        <v>0</v>
      </c>
      <c r="L51" s="247">
        <v>2097005</v>
      </c>
      <c r="N51" s="247">
        <v>1017801</v>
      </c>
    </row>
    <row r="52" spans="2:14" x14ac:dyDescent="0.25">
      <c r="B52" s="26"/>
      <c r="C52" s="340" t="s">
        <v>575</v>
      </c>
      <c r="D52" s="330" t="s">
        <v>308</v>
      </c>
      <c r="E52" s="164" t="s">
        <v>349</v>
      </c>
      <c r="F52" s="235">
        <v>487016</v>
      </c>
      <c r="G52" s="316">
        <f t="shared" si="2"/>
        <v>0</v>
      </c>
      <c r="H52" s="235">
        <v>300557</v>
      </c>
      <c r="I52" s="235">
        <f t="shared" si="0"/>
        <v>0</v>
      </c>
      <c r="L52" s="247">
        <v>487016</v>
      </c>
      <c r="N52" s="247">
        <v>300557</v>
      </c>
    </row>
    <row r="53" spans="2:14" x14ac:dyDescent="0.25">
      <c r="B53" s="26"/>
      <c r="C53" s="341" t="s">
        <v>560</v>
      </c>
      <c r="D53" s="326" t="s">
        <v>203</v>
      </c>
      <c r="E53" s="164"/>
      <c r="F53" s="246">
        <v>123535</v>
      </c>
      <c r="G53" s="413">
        <f t="shared" si="2"/>
        <v>0</v>
      </c>
      <c r="H53" s="246">
        <v>377120</v>
      </c>
      <c r="I53" s="246">
        <f t="shared" si="0"/>
        <v>0</v>
      </c>
      <c r="L53" s="247">
        <v>123535</v>
      </c>
      <c r="N53" s="247">
        <v>377120</v>
      </c>
    </row>
    <row r="54" spans="2:14" x14ac:dyDescent="0.25">
      <c r="B54" s="26"/>
      <c r="C54" s="341" t="s">
        <v>561</v>
      </c>
      <c r="D54" s="334" t="s">
        <v>444</v>
      </c>
      <c r="E54" s="164"/>
      <c r="F54" s="246">
        <v>454122</v>
      </c>
      <c r="G54" s="413">
        <f t="shared" si="2"/>
        <v>0</v>
      </c>
      <c r="H54" s="246">
        <v>39752</v>
      </c>
      <c r="I54" s="246">
        <f t="shared" si="0"/>
        <v>0</v>
      </c>
      <c r="L54" s="247">
        <v>454122</v>
      </c>
      <c r="N54" s="247">
        <v>39752</v>
      </c>
    </row>
    <row r="55" spans="2:14" x14ac:dyDescent="0.25">
      <c r="B55" s="26"/>
      <c r="C55" s="341" t="s">
        <v>562</v>
      </c>
      <c r="D55" s="334" t="s">
        <v>445</v>
      </c>
      <c r="E55" s="164"/>
      <c r="F55" s="246">
        <v>90641</v>
      </c>
      <c r="G55" s="413">
        <f t="shared" si="2"/>
        <v>0</v>
      </c>
      <c r="H55" s="246">
        <v>116315</v>
      </c>
      <c r="I55" s="246">
        <f t="shared" si="0"/>
        <v>0</v>
      </c>
      <c r="L55" s="247">
        <v>90641</v>
      </c>
      <c r="N55" s="247">
        <v>116315</v>
      </c>
    </row>
    <row r="56" spans="2:14" x14ac:dyDescent="0.25">
      <c r="B56" s="26"/>
      <c r="C56" s="335" t="s">
        <v>312</v>
      </c>
      <c r="D56" s="330" t="s">
        <v>587</v>
      </c>
      <c r="E56" s="164"/>
      <c r="F56" s="235">
        <v>1609989</v>
      </c>
      <c r="G56" s="316">
        <f t="shared" si="2"/>
        <v>0</v>
      </c>
      <c r="H56" s="235">
        <v>717244</v>
      </c>
      <c r="I56" s="235">
        <f t="shared" si="0"/>
        <v>0</v>
      </c>
      <c r="L56" s="247">
        <v>1609989</v>
      </c>
      <c r="N56" s="247">
        <v>717244</v>
      </c>
    </row>
    <row r="57" spans="2:14" x14ac:dyDescent="0.25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25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25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25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25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25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25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25">
      <c r="B64" s="26"/>
      <c r="C64" s="342" t="s">
        <v>576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25">
      <c r="B65" s="26"/>
      <c r="C65" s="335" t="s">
        <v>320</v>
      </c>
      <c r="D65" s="330" t="s">
        <v>588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25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25">
      <c r="B67" s="26"/>
      <c r="C67" s="342" t="s">
        <v>577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25">
      <c r="B68" s="26"/>
      <c r="C68" s="342" t="s">
        <v>578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25">
      <c r="B69" s="26"/>
      <c r="C69" s="342" t="s">
        <v>579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25">
      <c r="B70" s="26"/>
      <c r="C70" s="335" t="s">
        <v>447</v>
      </c>
      <c r="D70" s="330" t="s">
        <v>589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25">
      <c r="B71" s="26"/>
      <c r="C71" s="335" t="s">
        <v>580</v>
      </c>
      <c r="D71" s="451" t="s">
        <v>590</v>
      </c>
      <c r="E71" s="164" t="s">
        <v>350</v>
      </c>
      <c r="F71" s="235">
        <v>1609989</v>
      </c>
      <c r="G71" s="235">
        <f t="shared" si="2"/>
        <v>0</v>
      </c>
      <c r="H71" s="235">
        <v>717244</v>
      </c>
      <c r="I71" s="235">
        <f t="shared" si="0"/>
        <v>0</v>
      </c>
      <c r="L71" s="247">
        <v>1609989</v>
      </c>
      <c r="N71" s="247">
        <v>717244</v>
      </c>
    </row>
    <row r="72" spans="2:14" x14ac:dyDescent="0.25">
      <c r="B72" s="26"/>
      <c r="C72" s="452" t="s">
        <v>591</v>
      </c>
      <c r="D72" s="453" t="s">
        <v>592</v>
      </c>
      <c r="E72" s="164"/>
      <c r="F72" s="246">
        <v>1609989</v>
      </c>
      <c r="G72" s="246">
        <f>+G71</f>
        <v>0</v>
      </c>
      <c r="H72" s="246">
        <v>717244</v>
      </c>
      <c r="I72" s="246">
        <f t="shared" si="0"/>
        <v>0</v>
      </c>
      <c r="L72" s="247">
        <v>1609989</v>
      </c>
      <c r="N72" s="247">
        <v>717244</v>
      </c>
    </row>
    <row r="73" spans="2:14" x14ac:dyDescent="0.25">
      <c r="B73" s="26"/>
      <c r="C73" s="452" t="s">
        <v>593</v>
      </c>
      <c r="D73" s="453" t="s">
        <v>594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</row>
    <row r="74" spans="2:14" x14ac:dyDescent="0.25">
      <c r="B74" s="191"/>
      <c r="C74" s="454"/>
      <c r="D74" s="455" t="s">
        <v>595</v>
      </c>
      <c r="E74" s="192"/>
      <c r="F74" s="456">
        <f>+F71/2600000</f>
        <v>0.61922653846153841</v>
      </c>
      <c r="G74" s="456">
        <f t="shared" ref="G74:I74" si="3">+G71/2600000</f>
        <v>0</v>
      </c>
      <c r="H74" s="456">
        <f>+H71/2600000</f>
        <v>0.27586307692307693</v>
      </c>
      <c r="I74" s="456">
        <f t="shared" si="3"/>
        <v>0</v>
      </c>
    </row>
    <row r="75" spans="2:14" x14ac:dyDescent="0.25">
      <c r="B75" s="7"/>
      <c r="C75" s="6"/>
      <c r="D75" s="7"/>
      <c r="E75" s="495"/>
      <c r="F75" s="154"/>
      <c r="G75" s="154"/>
      <c r="H75" s="154"/>
      <c r="I75" s="154"/>
    </row>
    <row r="76" spans="2:14" x14ac:dyDescent="0.25">
      <c r="B76" s="575"/>
      <c r="C76" s="575"/>
      <c r="D76" s="575"/>
      <c r="E76" s="575"/>
      <c r="F76" s="575"/>
      <c r="G76" s="575"/>
      <c r="H76" s="575"/>
      <c r="I76" s="575"/>
      <c r="J76" s="575"/>
      <c r="K76" s="450"/>
    </row>
    <row r="77" spans="2:14" x14ac:dyDescent="0.25">
      <c r="I77" s="154">
        <f>+I15-SUM(I16:I18)</f>
        <v>0</v>
      </c>
    </row>
    <row r="78" spans="2:14" x14ac:dyDescent="0.25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25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25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25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25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25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25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25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25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25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25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25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25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25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25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25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25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25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25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F9" sqref="F9"/>
    </sheetView>
  </sheetViews>
  <sheetFormatPr defaultColWidth="9.140625"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616" t="s">
        <v>568</v>
      </c>
      <c r="B2" s="617"/>
      <c r="C2" s="617"/>
      <c r="D2" s="617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5"/>
      <c r="E4" s="446"/>
      <c r="F4" s="37"/>
    </row>
    <row r="5" spans="1:6" x14ac:dyDescent="0.2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">
      <c r="A6" s="41"/>
      <c r="B6" s="50"/>
      <c r="C6" s="51" t="s">
        <v>468</v>
      </c>
      <c r="D6" s="438" t="s">
        <v>0</v>
      </c>
      <c r="E6" s="318" t="s">
        <v>1</v>
      </c>
      <c r="F6" s="37"/>
    </row>
    <row r="7" spans="1:6" x14ac:dyDescent="0.2">
      <c r="A7" s="41"/>
      <c r="B7" s="50"/>
      <c r="C7" s="51"/>
      <c r="D7" s="496" t="s">
        <v>607</v>
      </c>
      <c r="E7" s="497" t="s">
        <v>607</v>
      </c>
      <c r="F7" s="37"/>
    </row>
    <row r="8" spans="1:6" x14ac:dyDescent="0.2">
      <c r="A8" s="41"/>
      <c r="B8" s="37"/>
      <c r="C8" s="38"/>
      <c r="D8" s="439" t="s">
        <v>609</v>
      </c>
      <c r="E8" s="498" t="s">
        <v>610</v>
      </c>
      <c r="F8" s="37"/>
    </row>
    <row r="9" spans="1:6" x14ac:dyDescent="0.2">
      <c r="A9" s="52"/>
      <c r="B9" s="53"/>
      <c r="C9" s="54"/>
      <c r="D9" s="440"/>
      <c r="E9" s="319"/>
      <c r="F9" s="37"/>
    </row>
    <row r="10" spans="1:6" ht="15.75" x14ac:dyDescent="0.2">
      <c r="A10" s="41"/>
      <c r="B10" s="263" t="s">
        <v>36</v>
      </c>
      <c r="C10" s="264" t="s">
        <v>450</v>
      </c>
      <c r="D10" s="441">
        <v>1609989</v>
      </c>
      <c r="E10" s="442">
        <v>717244</v>
      </c>
      <c r="F10" s="37"/>
    </row>
    <row r="11" spans="1:6" ht="15.75" x14ac:dyDescent="0.2">
      <c r="A11" s="41"/>
      <c r="B11" s="265" t="s">
        <v>38</v>
      </c>
      <c r="C11" s="260" t="s">
        <v>451</v>
      </c>
      <c r="D11" s="441">
        <v>-165036</v>
      </c>
      <c r="E11" s="57">
        <v>29373</v>
      </c>
      <c r="F11" s="37"/>
    </row>
    <row r="12" spans="1:6" s="40" customFormat="1" ht="15.75" x14ac:dyDescent="0.2">
      <c r="A12" s="39"/>
      <c r="B12" s="448" t="s">
        <v>39</v>
      </c>
      <c r="C12" s="260" t="s">
        <v>452</v>
      </c>
      <c r="D12" s="441">
        <v>0</v>
      </c>
      <c r="E12" s="57">
        <v>0</v>
      </c>
      <c r="F12" s="50"/>
    </row>
    <row r="13" spans="1:6" s="40" customFormat="1" ht="15.75" x14ac:dyDescent="0.2">
      <c r="A13" s="39"/>
      <c r="B13" s="420" t="s">
        <v>165</v>
      </c>
      <c r="C13" s="261" t="s">
        <v>453</v>
      </c>
      <c r="D13" s="443">
        <v>0</v>
      </c>
      <c r="E13" s="267">
        <v>0</v>
      </c>
      <c r="F13" s="50"/>
    </row>
    <row r="14" spans="1:6" s="40" customFormat="1" ht="15.75" x14ac:dyDescent="0.2">
      <c r="A14" s="39"/>
      <c r="B14" s="420" t="s">
        <v>166</v>
      </c>
      <c r="C14" s="261" t="s">
        <v>454</v>
      </c>
      <c r="D14" s="443">
        <v>0</v>
      </c>
      <c r="E14" s="267">
        <v>0</v>
      </c>
      <c r="F14" s="50"/>
    </row>
    <row r="15" spans="1:6" s="40" customFormat="1" ht="15.75" x14ac:dyDescent="0.2">
      <c r="A15" s="39"/>
      <c r="B15" s="420" t="s">
        <v>167</v>
      </c>
      <c r="C15" s="261" t="s">
        <v>455</v>
      </c>
      <c r="D15" s="443">
        <v>0</v>
      </c>
      <c r="E15" s="267">
        <v>0</v>
      </c>
      <c r="F15" s="50"/>
    </row>
    <row r="16" spans="1:6" ht="31.5" x14ac:dyDescent="0.2">
      <c r="A16" s="41"/>
      <c r="B16" s="420" t="s">
        <v>357</v>
      </c>
      <c r="C16" s="261" t="s">
        <v>456</v>
      </c>
      <c r="D16" s="443">
        <v>0</v>
      </c>
      <c r="E16" s="267">
        <v>0</v>
      </c>
      <c r="F16" s="37"/>
    </row>
    <row r="17" spans="1:8" ht="31.5" x14ac:dyDescent="0.2">
      <c r="A17" s="41"/>
      <c r="B17" s="420" t="s">
        <v>369</v>
      </c>
      <c r="C17" s="261" t="s">
        <v>457</v>
      </c>
      <c r="D17" s="443">
        <v>0</v>
      </c>
      <c r="E17" s="267">
        <v>0</v>
      </c>
      <c r="F17" s="37"/>
    </row>
    <row r="18" spans="1:8" ht="15.75" x14ac:dyDescent="0.2">
      <c r="A18" s="41"/>
      <c r="B18" s="449" t="s">
        <v>40</v>
      </c>
      <c r="C18" s="260" t="s">
        <v>458</v>
      </c>
      <c r="D18" s="441">
        <v>-165036</v>
      </c>
      <c r="E18" s="57">
        <v>29373</v>
      </c>
      <c r="F18" s="37"/>
      <c r="H18" s="194"/>
    </row>
    <row r="19" spans="1:8" ht="15.75" x14ac:dyDescent="0.2">
      <c r="A19" s="41"/>
      <c r="B19" s="420" t="s">
        <v>209</v>
      </c>
      <c r="C19" s="261" t="s">
        <v>459</v>
      </c>
      <c r="D19" s="443">
        <v>0</v>
      </c>
      <c r="E19" s="267">
        <v>0</v>
      </c>
      <c r="F19" s="37"/>
    </row>
    <row r="20" spans="1:8" ht="31.5" x14ac:dyDescent="0.2">
      <c r="A20" s="41"/>
      <c r="B20" s="420" t="s">
        <v>210</v>
      </c>
      <c r="C20" s="261" t="s">
        <v>460</v>
      </c>
      <c r="D20" s="443">
        <v>-219718</v>
      </c>
      <c r="E20" s="267">
        <v>36717</v>
      </c>
      <c r="F20" s="37"/>
    </row>
    <row r="21" spans="1:8" ht="15.75" x14ac:dyDescent="0.2">
      <c r="A21" s="41"/>
      <c r="B21" s="420" t="s">
        <v>211</v>
      </c>
      <c r="C21" s="261" t="s">
        <v>461</v>
      </c>
      <c r="D21" s="443">
        <v>0</v>
      </c>
      <c r="E21" s="267">
        <v>0</v>
      </c>
      <c r="F21" s="37"/>
    </row>
    <row r="22" spans="1:8" ht="31.5" x14ac:dyDescent="0.2">
      <c r="A22" s="41"/>
      <c r="B22" s="420" t="s">
        <v>371</v>
      </c>
      <c r="C22" s="261" t="s">
        <v>462</v>
      </c>
      <c r="D22" s="443">
        <v>0</v>
      </c>
      <c r="E22" s="267">
        <v>0</v>
      </c>
      <c r="F22" s="37"/>
    </row>
    <row r="23" spans="1:8" ht="31.5" x14ac:dyDescent="0.2">
      <c r="A23" s="41"/>
      <c r="B23" s="420" t="s">
        <v>463</v>
      </c>
      <c r="C23" s="261" t="s">
        <v>464</v>
      </c>
      <c r="D23" s="443">
        <v>0</v>
      </c>
      <c r="E23" s="267">
        <v>0</v>
      </c>
      <c r="F23" s="37"/>
    </row>
    <row r="24" spans="1:8" ht="31.5" x14ac:dyDescent="0.2">
      <c r="A24" s="41"/>
      <c r="B24" s="420" t="s">
        <v>465</v>
      </c>
      <c r="C24" s="261" t="s">
        <v>466</v>
      </c>
      <c r="D24" s="443">
        <v>54682</v>
      </c>
      <c r="E24" s="267">
        <v>-7344</v>
      </c>
      <c r="F24" s="37"/>
    </row>
    <row r="25" spans="1:8" s="40" customFormat="1" ht="15.75" x14ac:dyDescent="0.2">
      <c r="A25" s="39"/>
      <c r="B25" s="266" t="s">
        <v>50</v>
      </c>
      <c r="C25" s="262" t="s">
        <v>467</v>
      </c>
      <c r="D25" s="441">
        <v>1444953</v>
      </c>
      <c r="E25" s="57">
        <v>746617</v>
      </c>
      <c r="F25" s="50"/>
    </row>
    <row r="26" spans="1:8" x14ac:dyDescent="0.2">
      <c r="A26" s="42"/>
      <c r="B26" s="55"/>
      <c r="C26" s="56"/>
      <c r="D26" s="444"/>
      <c r="E26" s="58"/>
      <c r="F26" s="37"/>
    </row>
    <row r="29" spans="1:8" x14ac:dyDescent="0.2">
      <c r="D29" s="194"/>
    </row>
    <row r="31" spans="1:8" x14ac:dyDescent="0.2">
      <c r="D31" s="324">
        <f>+D11-D12-D18</f>
        <v>0</v>
      </c>
      <c r="E31" s="324">
        <f>+E11-E12-E18</f>
        <v>0</v>
      </c>
    </row>
    <row r="32" spans="1:8" x14ac:dyDescent="0.2">
      <c r="D32" s="324">
        <f>+D12-SUM(D13:D17)</f>
        <v>0</v>
      </c>
      <c r="E32" s="324">
        <f>+E12-SUM(E13:E17)</f>
        <v>0</v>
      </c>
    </row>
    <row r="33" spans="4:5" x14ac:dyDescent="0.2">
      <c r="D33" s="324">
        <f>+D18-SUM(D19:D24)</f>
        <v>0</v>
      </c>
      <c r="E33" s="324">
        <f>+E18-SUM(E19:E24)</f>
        <v>0</v>
      </c>
    </row>
    <row r="34" spans="4:5" x14ac:dyDescent="0.2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F9" sqref="F9"/>
    </sheetView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425781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30"/>
      <c r="C2" s="506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2"/>
      <c r="P2" s="533"/>
      <c r="Q2" s="533"/>
      <c r="R2" s="533"/>
      <c r="S2" s="533"/>
      <c r="T2" s="533"/>
      <c r="U2" s="534"/>
    </row>
    <row r="3" spans="2:28" ht="20.100000000000001" customHeight="1" x14ac:dyDescent="0.35">
      <c r="B3" s="529" t="s">
        <v>601</v>
      </c>
      <c r="C3" s="528"/>
      <c r="D3" s="528"/>
      <c r="E3" s="528"/>
      <c r="F3" s="528"/>
      <c r="G3" s="528"/>
      <c r="H3" s="499"/>
      <c r="I3" s="499"/>
      <c r="J3" s="499"/>
      <c r="K3" s="499"/>
      <c r="L3" s="499"/>
      <c r="M3" s="499"/>
      <c r="N3" s="499"/>
      <c r="O3" s="502"/>
      <c r="P3" s="503"/>
      <c r="Q3" s="503"/>
      <c r="R3" s="503"/>
      <c r="S3" s="503"/>
      <c r="T3" s="503"/>
      <c r="U3" s="504"/>
    </row>
    <row r="4" spans="2:28" ht="15" customHeight="1" x14ac:dyDescent="0.35">
      <c r="B4" s="535"/>
      <c r="C4" s="268"/>
      <c r="D4" s="619"/>
      <c r="E4" s="619"/>
      <c r="F4" s="620"/>
      <c r="G4" s="501"/>
      <c r="H4" s="501"/>
      <c r="I4" s="501"/>
      <c r="J4" s="501"/>
      <c r="K4" s="501"/>
      <c r="L4" s="502"/>
      <c r="M4" s="502"/>
      <c r="N4" s="503"/>
      <c r="O4" s="502"/>
      <c r="P4" s="503"/>
      <c r="Q4" s="503"/>
      <c r="R4" s="503"/>
      <c r="S4" s="503"/>
      <c r="T4" s="503"/>
      <c r="U4" s="504"/>
    </row>
    <row r="5" spans="2:28" ht="16.5" customHeight="1" x14ac:dyDescent="0.35">
      <c r="B5" s="535"/>
      <c r="C5" s="268"/>
      <c r="D5" s="621"/>
      <c r="E5" s="621"/>
      <c r="F5" s="621"/>
      <c r="G5" s="499"/>
      <c r="H5" s="500"/>
      <c r="I5" s="500"/>
      <c r="J5" s="500"/>
      <c r="K5" s="501"/>
      <c r="L5" s="502"/>
      <c r="M5" s="618" t="s">
        <v>358</v>
      </c>
      <c r="N5" s="618"/>
      <c r="O5" s="618"/>
      <c r="P5" s="503"/>
      <c r="Q5" s="503"/>
      <c r="R5" s="503"/>
      <c r="S5" s="503"/>
      <c r="T5" s="503"/>
      <c r="U5" s="504"/>
    </row>
    <row r="6" spans="2:28" ht="14.25" customHeight="1" x14ac:dyDescent="0.35">
      <c r="B6" s="535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30"/>
      <c r="C7" s="506"/>
      <c r="D7" s="507"/>
      <c r="E7" s="508"/>
      <c r="F7" s="509"/>
      <c r="G7" s="510"/>
      <c r="H7" s="510"/>
      <c r="I7" s="510"/>
      <c r="J7" s="622" t="s">
        <v>477</v>
      </c>
      <c r="K7" s="623"/>
      <c r="L7" s="624"/>
      <c r="M7" s="622" t="s">
        <v>478</v>
      </c>
      <c r="N7" s="623"/>
      <c r="O7" s="624"/>
      <c r="P7" s="511"/>
      <c r="Q7" s="511"/>
      <c r="R7" s="511"/>
      <c r="S7" s="511"/>
      <c r="T7" s="511"/>
      <c r="U7" s="512"/>
    </row>
    <row r="8" spans="2:28" s="70" customFormat="1" ht="47.25" x14ac:dyDescent="0.2">
      <c r="B8" s="536"/>
      <c r="C8" s="513"/>
      <c r="D8" s="514" t="s">
        <v>177</v>
      </c>
      <c r="E8" s="515" t="s">
        <v>2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9.5" hidden="1" x14ac:dyDescent="0.35">
      <c r="B9" s="535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535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535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537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37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35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35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37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35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37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37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37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37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35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35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37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37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537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37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5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537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537"/>
      <c r="C30" s="268"/>
      <c r="D30" s="281" t="s">
        <v>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537"/>
      <c r="C31" s="268"/>
      <c r="D31" s="517" t="s">
        <v>607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537"/>
      <c r="C32" s="268"/>
      <c r="D32" s="517" t="s">
        <v>611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537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-92</v>
      </c>
      <c r="J33" s="235">
        <v>958840</v>
      </c>
      <c r="K33" s="235">
        <v>-282023</v>
      </c>
      <c r="L33" s="235">
        <v>0</v>
      </c>
      <c r="M33" s="235">
        <v>0</v>
      </c>
      <c r="N33" s="235">
        <v>1100128</v>
      </c>
      <c r="O33" s="235">
        <v>0</v>
      </c>
      <c r="P33" s="235">
        <v>3794237</v>
      </c>
      <c r="Q33" s="235">
        <v>2904105</v>
      </c>
      <c r="R33" s="235">
        <v>0</v>
      </c>
      <c r="S33" s="235">
        <v>11075195</v>
      </c>
      <c r="T33" s="235">
        <v>0</v>
      </c>
      <c r="U33" s="235">
        <v>11075195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537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537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37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537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-92</v>
      </c>
      <c r="J37" s="235">
        <v>958840</v>
      </c>
      <c r="K37" s="235">
        <v>-282023</v>
      </c>
      <c r="L37" s="235">
        <v>0</v>
      </c>
      <c r="M37" s="235">
        <v>0</v>
      </c>
      <c r="N37" s="235">
        <v>1100128</v>
      </c>
      <c r="O37" s="235">
        <v>0</v>
      </c>
      <c r="P37" s="235">
        <v>3794237</v>
      </c>
      <c r="Q37" s="235">
        <v>2904105</v>
      </c>
      <c r="R37" s="235">
        <v>0</v>
      </c>
      <c r="S37" s="235">
        <v>11075195</v>
      </c>
      <c r="T37" s="235">
        <v>0</v>
      </c>
      <c r="U37" s="235">
        <v>11075195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535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-165036</v>
      </c>
      <c r="O38" s="235">
        <v>0</v>
      </c>
      <c r="P38" s="235">
        <v>0</v>
      </c>
      <c r="Q38" s="235">
        <v>0</v>
      </c>
      <c r="R38" s="235">
        <v>1609989</v>
      </c>
      <c r="S38" s="235">
        <v>1444953</v>
      </c>
      <c r="T38" s="235">
        <v>0</v>
      </c>
      <c r="U38" s="235">
        <v>1444953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535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537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537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537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537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537"/>
      <c r="C44" s="369" t="s">
        <v>80</v>
      </c>
      <c r="D44" s="380" t="s">
        <v>598</v>
      </c>
      <c r="E44" s="524"/>
      <c r="F44" s="235">
        <v>0</v>
      </c>
      <c r="G44" s="235">
        <v>0</v>
      </c>
      <c r="H44" s="235">
        <v>0</v>
      </c>
      <c r="I44" s="235">
        <v>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0</v>
      </c>
      <c r="T44" s="235">
        <v>0</v>
      </c>
      <c r="U44" s="235">
        <v>0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537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0</v>
      </c>
      <c r="Q45" s="235">
        <v>0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535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535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0</v>
      </c>
      <c r="Q47" s="233">
        <v>0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535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5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-92</v>
      </c>
      <c r="J49" s="236">
        <v>958840</v>
      </c>
      <c r="K49" s="236">
        <v>-282023</v>
      </c>
      <c r="L49" s="236">
        <v>0</v>
      </c>
      <c r="M49" s="236">
        <v>0</v>
      </c>
      <c r="N49" s="236">
        <v>935092</v>
      </c>
      <c r="O49" s="236">
        <v>0</v>
      </c>
      <c r="P49" s="236">
        <v>3794237</v>
      </c>
      <c r="Q49" s="236">
        <v>2904105</v>
      </c>
      <c r="R49" s="236">
        <v>1609989</v>
      </c>
      <c r="S49" s="236">
        <v>12520148</v>
      </c>
      <c r="T49" s="236">
        <v>0</v>
      </c>
      <c r="U49" s="236">
        <v>12520148</v>
      </c>
      <c r="V49" s="75"/>
      <c r="W49" s="283">
        <f>+U49-y!H34</f>
        <v>0</v>
      </c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F9" sqref="F9"/>
    </sheetView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285156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9" t="s">
        <v>601</v>
      </c>
      <c r="C3" s="412"/>
      <c r="D3" s="528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5"/>
      <c r="E4" s="625"/>
      <c r="F4" s="626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21"/>
      <c r="E5" s="621"/>
      <c r="F5" s="621"/>
      <c r="G5" s="499"/>
      <c r="H5" s="500"/>
      <c r="I5" s="500"/>
      <c r="J5" s="500"/>
      <c r="K5" s="501"/>
      <c r="L5" s="502"/>
      <c r="M5" s="618" t="s">
        <v>358</v>
      </c>
      <c r="N5" s="618"/>
      <c r="O5" s="618"/>
      <c r="P5" s="503"/>
      <c r="Q5" s="503"/>
      <c r="R5" s="503"/>
      <c r="S5" s="503"/>
      <c r="T5" s="503"/>
      <c r="U5" s="504"/>
    </row>
    <row r="6" spans="2:28" ht="14.25" customHeight="1" x14ac:dyDescent="0.35">
      <c r="B6" s="67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9"/>
      <c r="C7" s="506"/>
      <c r="D7" s="507"/>
      <c r="E7" s="508"/>
      <c r="F7" s="509"/>
      <c r="G7" s="510"/>
      <c r="H7" s="510"/>
      <c r="I7" s="510"/>
      <c r="J7" s="622" t="s">
        <v>477</v>
      </c>
      <c r="K7" s="623"/>
      <c r="L7" s="624"/>
      <c r="M7" s="622" t="s">
        <v>478</v>
      </c>
      <c r="N7" s="623"/>
      <c r="O7" s="624"/>
      <c r="P7" s="511"/>
      <c r="Q7" s="511"/>
      <c r="R7" s="511"/>
      <c r="S7" s="511"/>
      <c r="T7" s="511"/>
      <c r="U7" s="512"/>
    </row>
    <row r="8" spans="2:28" s="70" customFormat="1" ht="47.25" x14ac:dyDescent="0.2">
      <c r="B8" s="68"/>
      <c r="C8" s="513"/>
      <c r="D8" s="514" t="s">
        <v>177</v>
      </c>
      <c r="E8" s="515" t="s">
        <v>2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9.5" hidden="1" x14ac:dyDescent="0.35">
      <c r="B9" s="67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67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67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74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2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74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74"/>
      <c r="C30" s="268"/>
      <c r="D30" s="281" t="s">
        <v>70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74"/>
      <c r="C31" s="268"/>
      <c r="D31" s="517" t="s">
        <v>607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74"/>
      <c r="C32" s="268"/>
      <c r="D32" s="517" t="s">
        <v>612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74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74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74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74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67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29373</v>
      </c>
      <c r="O38" s="235">
        <v>0</v>
      </c>
      <c r="P38" s="235">
        <v>0</v>
      </c>
      <c r="Q38" s="235">
        <v>0</v>
      </c>
      <c r="R38" s="235">
        <v>717244</v>
      </c>
      <c r="S38" s="235">
        <v>746617</v>
      </c>
      <c r="T38" s="235">
        <v>0</v>
      </c>
      <c r="U38" s="235">
        <v>746617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67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74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74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74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74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74"/>
      <c r="C44" s="369" t="s">
        <v>80</v>
      </c>
      <c r="D44" s="380" t="s">
        <v>598</v>
      </c>
      <c r="E44" s="524"/>
      <c r="F44" s="235">
        <v>0</v>
      </c>
      <c r="G44" s="235">
        <v>0</v>
      </c>
      <c r="H44" s="235">
        <v>0</v>
      </c>
      <c r="I44" s="235">
        <v>560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560</v>
      </c>
      <c r="T44" s="235">
        <v>0</v>
      </c>
      <c r="U44" s="235">
        <v>560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74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67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67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67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238"/>
      <c r="C49" s="278"/>
      <c r="D49" s="383" t="s">
        <v>570</v>
      </c>
      <c r="E49" s="527"/>
      <c r="F49" s="236">
        <v>2600000</v>
      </c>
      <c r="G49" s="236">
        <v>0</v>
      </c>
      <c r="H49" s="236">
        <v>0</v>
      </c>
      <c r="I49" s="236">
        <v>5604</v>
      </c>
      <c r="J49" s="236">
        <v>167082</v>
      </c>
      <c r="K49" s="236">
        <v>-44225</v>
      </c>
      <c r="L49" s="236">
        <v>0</v>
      </c>
      <c r="M49" s="236">
        <v>0</v>
      </c>
      <c r="N49" s="236">
        <v>64078</v>
      </c>
      <c r="O49" s="236">
        <v>0</v>
      </c>
      <c r="P49" s="236">
        <v>3794188</v>
      </c>
      <c r="Q49" s="236">
        <v>0</v>
      </c>
      <c r="R49" s="236">
        <v>717244</v>
      </c>
      <c r="S49" s="236">
        <v>7303971</v>
      </c>
      <c r="T49" s="236">
        <v>0</v>
      </c>
      <c r="U49" s="236">
        <v>7303971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F9" sqref="F9"/>
    </sheetView>
  </sheetViews>
  <sheetFormatPr defaultColWidth="9.140625"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29.85546875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9"/>
      <c r="B1" s="13"/>
      <c r="C1" s="627" t="s">
        <v>569</v>
      </c>
      <c r="D1" s="629" t="s">
        <v>358</v>
      </c>
      <c r="E1" s="630"/>
      <c r="F1" s="633" t="s">
        <v>358</v>
      </c>
      <c r="G1" s="14"/>
    </row>
    <row r="2" spans="1:8" ht="15.75" customHeight="1" x14ac:dyDescent="0.2">
      <c r="A2" s="410"/>
      <c r="B2" s="15"/>
      <c r="C2" s="628"/>
      <c r="D2" s="631"/>
      <c r="E2" s="632"/>
      <c r="F2" s="634"/>
      <c r="G2" s="14"/>
    </row>
    <row r="3" spans="1:8" ht="15.75" x14ac:dyDescent="0.25">
      <c r="A3" s="411"/>
      <c r="B3" s="89"/>
      <c r="C3" s="169"/>
      <c r="D3" s="165"/>
      <c r="E3" s="165" t="s">
        <v>0</v>
      </c>
      <c r="F3" s="165" t="s">
        <v>1</v>
      </c>
    </row>
    <row r="4" spans="1:8" ht="15.75" x14ac:dyDescent="0.25">
      <c r="A4" s="411"/>
      <c r="B4" s="89"/>
      <c r="C4" s="169"/>
      <c r="D4" s="168" t="s">
        <v>2</v>
      </c>
      <c r="E4" s="447" t="s">
        <v>607</v>
      </c>
      <c r="F4" s="447" t="s">
        <v>607</v>
      </c>
    </row>
    <row r="5" spans="1:8" ht="23.25" customHeight="1" x14ac:dyDescent="0.35">
      <c r="A5" s="411"/>
      <c r="B5" s="108"/>
      <c r="C5" s="170"/>
      <c r="D5" s="184" t="s">
        <v>608</v>
      </c>
      <c r="E5" s="167" t="s">
        <v>609</v>
      </c>
      <c r="F5" s="167" t="s">
        <v>610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.75" x14ac:dyDescent="0.3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">
      <c r="A8" s="411"/>
      <c r="B8" s="398"/>
      <c r="C8" s="385"/>
      <c r="D8" s="244"/>
      <c r="E8" s="173"/>
      <c r="F8" s="174"/>
    </row>
    <row r="9" spans="1:8" ht="19.5" customHeight="1" x14ac:dyDescent="0.3">
      <c r="A9" s="411"/>
      <c r="B9" s="399" t="s">
        <v>4</v>
      </c>
      <c r="C9" s="386" t="s">
        <v>488</v>
      </c>
      <c r="D9" s="244"/>
      <c r="E9" s="175">
        <v>1064162</v>
      </c>
      <c r="F9" s="175">
        <v>384293</v>
      </c>
      <c r="H9" s="473"/>
    </row>
    <row r="10" spans="1:8" ht="12.75" customHeight="1" x14ac:dyDescent="0.3">
      <c r="A10" s="411"/>
      <c r="B10" s="400"/>
      <c r="C10" s="387"/>
      <c r="D10" s="244"/>
      <c r="E10" s="176"/>
      <c r="F10" s="176"/>
      <c r="H10" s="473"/>
    </row>
    <row r="11" spans="1:8" ht="18.75" x14ac:dyDescent="0.3">
      <c r="A11" s="411"/>
      <c r="B11" s="401" t="s">
        <v>5</v>
      </c>
      <c r="C11" s="388" t="s">
        <v>193</v>
      </c>
      <c r="D11" s="244"/>
      <c r="E11" s="176">
        <v>3365672</v>
      </c>
      <c r="F11" s="176">
        <v>1858579</v>
      </c>
      <c r="H11" s="473"/>
    </row>
    <row r="12" spans="1:8" ht="18.75" x14ac:dyDescent="0.3">
      <c r="A12" s="411"/>
      <c r="B12" s="401" t="s">
        <v>6</v>
      </c>
      <c r="C12" s="388" t="s">
        <v>194</v>
      </c>
      <c r="D12" s="244"/>
      <c r="E12" s="176">
        <v>-2249420</v>
      </c>
      <c r="F12" s="176">
        <v>-957953</v>
      </c>
      <c r="H12" s="473"/>
    </row>
    <row r="13" spans="1:8" ht="18.75" x14ac:dyDescent="0.3">
      <c r="A13" s="411"/>
      <c r="B13" s="401" t="s">
        <v>7</v>
      </c>
      <c r="C13" s="388" t="s">
        <v>8</v>
      </c>
      <c r="D13" s="244"/>
      <c r="E13" s="176">
        <v>0</v>
      </c>
      <c r="F13" s="176">
        <v>0</v>
      </c>
      <c r="H13" s="473"/>
    </row>
    <row r="14" spans="1:8" ht="18.75" x14ac:dyDescent="0.3">
      <c r="A14" s="411"/>
      <c r="B14" s="401" t="s">
        <v>9</v>
      </c>
      <c r="C14" s="388" t="s">
        <v>10</v>
      </c>
      <c r="D14" s="244"/>
      <c r="E14" s="176">
        <v>1112979</v>
      </c>
      <c r="F14" s="176">
        <v>170291</v>
      </c>
      <c r="H14" s="473"/>
    </row>
    <row r="15" spans="1:8" ht="18.75" x14ac:dyDescent="0.3">
      <c r="A15" s="411"/>
      <c r="B15" s="401" t="s">
        <v>11</v>
      </c>
      <c r="C15" s="388" t="s">
        <v>12</v>
      </c>
      <c r="D15" s="244"/>
      <c r="E15" s="176">
        <v>116562</v>
      </c>
      <c r="F15" s="176">
        <v>68250</v>
      </c>
      <c r="H15" s="473"/>
    </row>
    <row r="16" spans="1:8" ht="18.75" x14ac:dyDescent="0.3">
      <c r="A16" s="411"/>
      <c r="B16" s="401" t="s">
        <v>14</v>
      </c>
      <c r="C16" s="388" t="s">
        <v>13</v>
      </c>
      <c r="D16" s="244"/>
      <c r="E16" s="176">
        <v>115706</v>
      </c>
      <c r="F16" s="176">
        <v>158269</v>
      </c>
      <c r="H16" s="473"/>
    </row>
    <row r="17" spans="1:8" ht="18.75" x14ac:dyDescent="0.3">
      <c r="A17" s="411"/>
      <c r="B17" s="401" t="s">
        <v>16</v>
      </c>
      <c r="C17" s="388" t="s">
        <v>15</v>
      </c>
      <c r="D17" s="244"/>
      <c r="E17" s="176">
        <v>-831909</v>
      </c>
      <c r="F17" s="176">
        <v>-372877</v>
      </c>
      <c r="H17" s="473"/>
    </row>
    <row r="18" spans="1:8" ht="18.75" x14ac:dyDescent="0.3">
      <c r="A18" s="411"/>
      <c r="B18" s="401" t="s">
        <v>18</v>
      </c>
      <c r="C18" s="388" t="s">
        <v>17</v>
      </c>
      <c r="D18" s="244"/>
      <c r="E18" s="176">
        <v>-175334</v>
      </c>
      <c r="F18" s="176">
        <v>-288621</v>
      </c>
      <c r="H18" s="473"/>
    </row>
    <row r="19" spans="1:8" ht="18.75" x14ac:dyDescent="0.3">
      <c r="A19" s="411"/>
      <c r="B19" s="401" t="s">
        <v>19</v>
      </c>
      <c r="C19" s="388" t="s">
        <v>20</v>
      </c>
      <c r="D19" s="180"/>
      <c r="E19" s="177">
        <v>-390094</v>
      </c>
      <c r="F19" s="177">
        <v>-251645</v>
      </c>
      <c r="H19" s="473"/>
    </row>
    <row r="20" spans="1:8" ht="12.75" customHeight="1" x14ac:dyDescent="0.3">
      <c r="A20" s="411"/>
      <c r="B20" s="402"/>
      <c r="C20" s="387"/>
      <c r="D20" s="244"/>
      <c r="E20" s="177"/>
      <c r="F20" s="177"/>
      <c r="H20" s="473"/>
    </row>
    <row r="21" spans="1:8" ht="18.75" x14ac:dyDescent="0.3">
      <c r="A21" s="411"/>
      <c r="B21" s="399" t="s">
        <v>21</v>
      </c>
      <c r="C21" s="386" t="s">
        <v>490</v>
      </c>
      <c r="D21" s="244"/>
      <c r="E21" s="178">
        <v>1112406</v>
      </c>
      <c r="F21" s="178">
        <v>-6385723</v>
      </c>
      <c r="H21" s="473"/>
    </row>
    <row r="22" spans="1:8" ht="12.75" customHeight="1" x14ac:dyDescent="0.3">
      <c r="A22" s="411"/>
      <c r="B22" s="402"/>
      <c r="C22" s="387"/>
      <c r="D22" s="244"/>
      <c r="E22" s="177"/>
      <c r="F22" s="177"/>
      <c r="H22" s="473"/>
    </row>
    <row r="23" spans="1:8" ht="18.75" x14ac:dyDescent="0.3">
      <c r="A23" s="411"/>
      <c r="B23" s="401" t="s">
        <v>22</v>
      </c>
      <c r="C23" s="389" t="s">
        <v>491</v>
      </c>
      <c r="D23" s="244"/>
      <c r="E23" s="177">
        <v>-386</v>
      </c>
      <c r="F23" s="177">
        <v>450517</v>
      </c>
      <c r="H23" s="473"/>
    </row>
    <row r="24" spans="1:8" ht="18.75" x14ac:dyDescent="0.3">
      <c r="A24" s="411"/>
      <c r="B24" s="401" t="s">
        <v>23</v>
      </c>
      <c r="C24" s="388" t="s">
        <v>205</v>
      </c>
      <c r="D24" s="244"/>
      <c r="E24" s="177">
        <v>4573710</v>
      </c>
      <c r="F24" s="177">
        <v>1347213</v>
      </c>
      <c r="H24" s="473"/>
    </row>
    <row r="25" spans="1:8" ht="18.75" x14ac:dyDescent="0.3">
      <c r="A25" s="411"/>
      <c r="B25" s="401" t="s">
        <v>24</v>
      </c>
      <c r="C25" s="388" t="s">
        <v>25</v>
      </c>
      <c r="D25" s="244"/>
      <c r="E25" s="177">
        <v>-11717693</v>
      </c>
      <c r="F25" s="177">
        <v>-4109180</v>
      </c>
      <c r="H25" s="473"/>
    </row>
    <row r="26" spans="1:8" ht="18.75" x14ac:dyDescent="0.3">
      <c r="A26" s="411"/>
      <c r="B26" s="401" t="s">
        <v>26</v>
      </c>
      <c r="C26" s="388" t="s">
        <v>492</v>
      </c>
      <c r="D26" s="244"/>
      <c r="E26" s="177">
        <v>-378727</v>
      </c>
      <c r="F26" s="177">
        <v>-261588</v>
      </c>
      <c r="H26" s="473"/>
    </row>
    <row r="27" spans="1:8" ht="18.75" x14ac:dyDescent="0.3">
      <c r="A27" s="411"/>
      <c r="B27" s="401" t="s">
        <v>27</v>
      </c>
      <c r="C27" s="388" t="s">
        <v>202</v>
      </c>
      <c r="D27" s="244"/>
      <c r="E27" s="177">
        <v>1247445</v>
      </c>
      <c r="F27" s="177">
        <v>20154</v>
      </c>
      <c r="H27" s="473"/>
    </row>
    <row r="28" spans="1:8" ht="18.75" x14ac:dyDescent="0.3">
      <c r="A28" s="411"/>
      <c r="B28" s="401" t="s">
        <v>28</v>
      </c>
      <c r="C28" s="388" t="s">
        <v>29</v>
      </c>
      <c r="D28" s="244"/>
      <c r="E28" s="177">
        <v>11025000</v>
      </c>
      <c r="F28" s="177">
        <v>1650804</v>
      </c>
      <c r="H28" s="473"/>
    </row>
    <row r="29" spans="1:8" ht="18.75" x14ac:dyDescent="0.3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3"/>
    </row>
    <row r="30" spans="1:8" ht="18.75" x14ac:dyDescent="0.3">
      <c r="A30" s="411"/>
      <c r="B30" s="401" t="s">
        <v>32</v>
      </c>
      <c r="C30" s="388" t="s">
        <v>31</v>
      </c>
      <c r="D30" s="244"/>
      <c r="E30" s="177">
        <v>-4940997</v>
      </c>
      <c r="F30" s="177">
        <v>-2254660</v>
      </c>
      <c r="H30" s="473"/>
    </row>
    <row r="31" spans="1:8" ht="18.75" x14ac:dyDescent="0.3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3"/>
    </row>
    <row r="32" spans="1:8" ht="18.75" x14ac:dyDescent="0.3">
      <c r="A32" s="411"/>
      <c r="B32" s="401" t="s">
        <v>226</v>
      </c>
      <c r="C32" s="388" t="s">
        <v>35</v>
      </c>
      <c r="D32" s="180"/>
      <c r="E32" s="177">
        <v>1304054</v>
      </c>
      <c r="F32" s="177">
        <v>-3228983</v>
      </c>
      <c r="H32" s="473"/>
    </row>
    <row r="33" spans="1:8" ht="12.75" customHeight="1" x14ac:dyDescent="0.3">
      <c r="A33" s="411"/>
      <c r="B33" s="400"/>
      <c r="C33" s="390"/>
      <c r="D33" s="245"/>
      <c r="E33" s="179"/>
      <c r="F33" s="179"/>
      <c r="H33" s="473"/>
    </row>
    <row r="34" spans="1:8" ht="18.75" x14ac:dyDescent="0.3">
      <c r="A34" s="411"/>
      <c r="B34" s="398" t="s">
        <v>36</v>
      </c>
      <c r="C34" s="386" t="s">
        <v>494</v>
      </c>
      <c r="D34" s="244"/>
      <c r="E34" s="178">
        <v>2176568</v>
      </c>
      <c r="F34" s="178">
        <v>-6001430</v>
      </c>
      <c r="H34" s="473"/>
    </row>
    <row r="35" spans="1:8" ht="12.75" customHeight="1" x14ac:dyDescent="0.3">
      <c r="A35" s="411"/>
      <c r="B35" s="400"/>
      <c r="C35" s="390"/>
      <c r="D35" s="245"/>
      <c r="E35" s="179"/>
      <c r="F35" s="179"/>
      <c r="H35" s="473"/>
    </row>
    <row r="36" spans="1:8" ht="18.75" x14ac:dyDescent="0.3">
      <c r="A36" s="411"/>
      <c r="B36" s="398" t="s">
        <v>37</v>
      </c>
      <c r="C36" s="385" t="s">
        <v>495</v>
      </c>
      <c r="D36" s="245"/>
      <c r="E36" s="179"/>
      <c r="F36" s="179"/>
      <c r="H36" s="473"/>
    </row>
    <row r="37" spans="1:8" ht="12.75" customHeight="1" x14ac:dyDescent="0.3">
      <c r="A37" s="411"/>
      <c r="B37" s="402"/>
      <c r="C37" s="390"/>
      <c r="D37" s="245"/>
      <c r="E37" s="179"/>
      <c r="F37" s="179"/>
      <c r="H37" s="473"/>
    </row>
    <row r="38" spans="1:8" ht="18.75" x14ac:dyDescent="0.3">
      <c r="A38" s="411"/>
      <c r="B38" s="398" t="s">
        <v>38</v>
      </c>
      <c r="C38" s="386" t="s">
        <v>496</v>
      </c>
      <c r="D38" s="244"/>
      <c r="E38" s="178">
        <v>-1405010</v>
      </c>
      <c r="F38" s="178">
        <v>3520336</v>
      </c>
      <c r="H38" s="473"/>
    </row>
    <row r="39" spans="1:8" ht="12.75" customHeight="1" x14ac:dyDescent="0.3">
      <c r="A39" s="411"/>
      <c r="B39" s="402"/>
      <c r="C39" s="387"/>
      <c r="D39" s="245"/>
      <c r="E39" s="179"/>
      <c r="F39" s="179"/>
      <c r="H39" s="473"/>
    </row>
    <row r="40" spans="1:8" ht="18.75" x14ac:dyDescent="0.3">
      <c r="A40" s="411"/>
      <c r="B40" s="403" t="s">
        <v>39</v>
      </c>
      <c r="C40" s="391" t="s">
        <v>497</v>
      </c>
      <c r="D40" s="180"/>
      <c r="E40" s="177">
        <v>0</v>
      </c>
      <c r="F40" s="177">
        <v>0</v>
      </c>
      <c r="H40" s="473"/>
    </row>
    <row r="41" spans="1:8" ht="18.75" x14ac:dyDescent="0.3">
      <c r="A41" s="411"/>
      <c r="B41" s="403" t="s">
        <v>40</v>
      </c>
      <c r="C41" s="391" t="s">
        <v>498</v>
      </c>
      <c r="D41" s="180"/>
      <c r="E41" s="177">
        <v>0</v>
      </c>
      <c r="F41" s="177">
        <v>0</v>
      </c>
      <c r="H41" s="473"/>
    </row>
    <row r="42" spans="1:8" ht="18.75" x14ac:dyDescent="0.3">
      <c r="A42" s="411"/>
      <c r="B42" s="403" t="s">
        <v>41</v>
      </c>
      <c r="C42" s="391" t="s">
        <v>499</v>
      </c>
      <c r="D42" s="244"/>
      <c r="E42" s="177">
        <v>-133528</v>
      </c>
      <c r="F42" s="177">
        <v>-51585</v>
      </c>
      <c r="H42" s="473"/>
    </row>
    <row r="43" spans="1:8" ht="18.75" x14ac:dyDescent="0.3">
      <c r="A43" s="411"/>
      <c r="B43" s="403" t="s">
        <v>42</v>
      </c>
      <c r="C43" s="391" t="s">
        <v>43</v>
      </c>
      <c r="D43" s="244"/>
      <c r="E43" s="177">
        <v>1067</v>
      </c>
      <c r="F43" s="177">
        <v>465</v>
      </c>
      <c r="H43" s="473"/>
    </row>
    <row r="44" spans="1:8" ht="18.75" x14ac:dyDescent="0.3">
      <c r="A44" s="411"/>
      <c r="B44" s="403" t="s">
        <v>44</v>
      </c>
      <c r="C44" s="391" t="s">
        <v>500</v>
      </c>
      <c r="D44" s="244"/>
      <c r="E44" s="177">
        <v>-2435196</v>
      </c>
      <c r="F44" s="177">
        <v>-4766323</v>
      </c>
      <c r="H44" s="473"/>
    </row>
    <row r="45" spans="1:8" ht="18.75" x14ac:dyDescent="0.3">
      <c r="A45" s="411"/>
      <c r="B45" s="403" t="s">
        <v>45</v>
      </c>
      <c r="C45" s="391" t="s">
        <v>501</v>
      </c>
      <c r="D45" s="244"/>
      <c r="E45" s="177">
        <v>2662647</v>
      </c>
      <c r="F45" s="177">
        <v>8337779</v>
      </c>
      <c r="H45" s="473"/>
    </row>
    <row r="46" spans="1:8" ht="18.75" x14ac:dyDescent="0.3">
      <c r="A46" s="411"/>
      <c r="B46" s="403" t="s">
        <v>46</v>
      </c>
      <c r="C46" s="391" t="s">
        <v>502</v>
      </c>
      <c r="D46" s="244"/>
      <c r="E46" s="177">
        <v>-1500000</v>
      </c>
      <c r="F46" s="177">
        <v>0</v>
      </c>
      <c r="H46" s="473"/>
    </row>
    <row r="47" spans="1:8" ht="18.75" x14ac:dyDescent="0.3">
      <c r="A47" s="411"/>
      <c r="B47" s="403" t="s">
        <v>47</v>
      </c>
      <c r="C47" s="391" t="s">
        <v>503</v>
      </c>
      <c r="D47" s="244"/>
      <c r="E47" s="177">
        <v>0</v>
      </c>
      <c r="F47" s="177">
        <v>0</v>
      </c>
      <c r="H47" s="473"/>
    </row>
    <row r="48" spans="1:8" ht="18.75" x14ac:dyDescent="0.3">
      <c r="A48" s="411"/>
      <c r="B48" s="403" t="s">
        <v>48</v>
      </c>
      <c r="C48" s="391" t="s">
        <v>20</v>
      </c>
      <c r="D48" s="180"/>
      <c r="E48" s="177">
        <v>0</v>
      </c>
      <c r="F48" s="177">
        <v>0</v>
      </c>
      <c r="H48" s="473"/>
    </row>
    <row r="49" spans="1:8" ht="12.75" customHeight="1" x14ac:dyDescent="0.3">
      <c r="A49" s="411"/>
      <c r="B49" s="402"/>
      <c r="C49" s="387"/>
      <c r="D49" s="244"/>
      <c r="E49" s="177"/>
      <c r="F49" s="177"/>
      <c r="H49" s="473"/>
    </row>
    <row r="50" spans="1:8" ht="18.75" x14ac:dyDescent="0.3">
      <c r="A50" s="411"/>
      <c r="B50" s="398" t="s">
        <v>49</v>
      </c>
      <c r="C50" s="385" t="s">
        <v>504</v>
      </c>
      <c r="D50" s="244"/>
      <c r="E50" s="177"/>
      <c r="F50" s="177"/>
      <c r="H50" s="473"/>
    </row>
    <row r="51" spans="1:8" ht="12.75" customHeight="1" x14ac:dyDescent="0.3">
      <c r="A51" s="411"/>
      <c r="B51" s="402"/>
      <c r="C51" s="387"/>
      <c r="D51" s="244"/>
      <c r="E51" s="177"/>
      <c r="F51" s="177"/>
      <c r="H51" s="473"/>
    </row>
    <row r="52" spans="1:8" ht="18.75" x14ac:dyDescent="0.3">
      <c r="A52" s="411"/>
      <c r="B52" s="398" t="s">
        <v>50</v>
      </c>
      <c r="C52" s="386" t="s">
        <v>51</v>
      </c>
      <c r="D52" s="244"/>
      <c r="E52" s="178">
        <v>-101162</v>
      </c>
      <c r="F52" s="178">
        <v>-44619</v>
      </c>
      <c r="H52" s="473"/>
    </row>
    <row r="53" spans="1:8" ht="12.75" customHeight="1" x14ac:dyDescent="0.3">
      <c r="A53" s="411"/>
      <c r="B53" s="400"/>
      <c r="C53" s="387"/>
      <c r="D53" s="244"/>
      <c r="E53" s="177"/>
      <c r="F53" s="177"/>
      <c r="H53" s="473"/>
    </row>
    <row r="54" spans="1:8" ht="18.75" x14ac:dyDescent="0.3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3"/>
    </row>
    <row r="55" spans="1:8" ht="18.75" x14ac:dyDescent="0.3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3"/>
    </row>
    <row r="56" spans="1:8" ht="18.75" x14ac:dyDescent="0.3">
      <c r="A56" s="411"/>
      <c r="B56" s="403" t="s">
        <v>56</v>
      </c>
      <c r="C56" s="388" t="s">
        <v>505</v>
      </c>
      <c r="D56" s="244"/>
      <c r="E56" s="177">
        <v>-27413</v>
      </c>
      <c r="F56" s="177">
        <v>0</v>
      </c>
      <c r="H56" s="473"/>
    </row>
    <row r="57" spans="1:8" ht="18.75" x14ac:dyDescent="0.3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3"/>
    </row>
    <row r="58" spans="1:8" ht="18.75" x14ac:dyDescent="0.3">
      <c r="A58" s="411"/>
      <c r="B58" s="403" t="s">
        <v>58</v>
      </c>
      <c r="C58" s="388" t="s">
        <v>596</v>
      </c>
      <c r="D58" s="244"/>
      <c r="E58" s="177">
        <v>-73749</v>
      </c>
      <c r="F58" s="177">
        <v>-44619</v>
      </c>
      <c r="H58" s="473"/>
    </row>
    <row r="59" spans="1:8" ht="18.75" x14ac:dyDescent="0.3">
      <c r="A59" s="411"/>
      <c r="B59" s="403" t="s">
        <v>59</v>
      </c>
      <c r="C59" s="388" t="s">
        <v>20</v>
      </c>
      <c r="D59" s="244"/>
      <c r="E59" s="177">
        <v>0</v>
      </c>
      <c r="F59" s="177">
        <v>0</v>
      </c>
      <c r="H59" s="473"/>
    </row>
    <row r="60" spans="1:8" ht="12.75" customHeight="1" x14ac:dyDescent="0.3">
      <c r="A60" s="411"/>
      <c r="B60" s="404"/>
      <c r="C60" s="388"/>
      <c r="D60" s="244"/>
      <c r="E60" s="177"/>
      <c r="F60" s="177"/>
      <c r="H60" s="473"/>
    </row>
    <row r="61" spans="1:8" ht="18.75" customHeight="1" x14ac:dyDescent="0.3">
      <c r="A61" s="411"/>
      <c r="B61" s="398" t="s">
        <v>60</v>
      </c>
      <c r="C61" s="385" t="s">
        <v>507</v>
      </c>
      <c r="D61" s="180"/>
      <c r="E61" s="178">
        <v>190409</v>
      </c>
      <c r="F61" s="178">
        <v>847814</v>
      </c>
      <c r="H61" s="473"/>
    </row>
    <row r="62" spans="1:8" ht="12.75" customHeight="1" x14ac:dyDescent="0.3">
      <c r="A62" s="411"/>
      <c r="B62" s="405"/>
      <c r="C62" s="392"/>
      <c r="D62" s="245"/>
      <c r="E62" s="179"/>
      <c r="F62" s="179"/>
      <c r="H62" s="473"/>
    </row>
    <row r="63" spans="1:8" ht="18.75" x14ac:dyDescent="0.3">
      <c r="A63" s="411"/>
      <c r="B63" s="398" t="s">
        <v>61</v>
      </c>
      <c r="C63" s="393" t="s">
        <v>508</v>
      </c>
      <c r="D63" s="244"/>
      <c r="E63" s="178">
        <v>860805</v>
      </c>
      <c r="F63" s="178">
        <v>-1677899</v>
      </c>
      <c r="H63" s="473"/>
    </row>
    <row r="64" spans="1:8" ht="12.75" customHeight="1" x14ac:dyDescent="0.3">
      <c r="A64" s="411"/>
      <c r="B64" s="406"/>
      <c r="C64" s="385"/>
      <c r="D64" s="244"/>
      <c r="E64" s="177"/>
      <c r="F64" s="177"/>
      <c r="H64" s="473"/>
    </row>
    <row r="65" spans="1:8" ht="18.75" x14ac:dyDescent="0.3">
      <c r="A65" s="411"/>
      <c r="B65" s="398" t="s">
        <v>62</v>
      </c>
      <c r="C65" s="385" t="s">
        <v>370</v>
      </c>
      <c r="D65" s="180"/>
      <c r="E65" s="178">
        <v>11658130</v>
      </c>
      <c r="F65" s="178">
        <v>13279840</v>
      </c>
      <c r="H65" s="473"/>
    </row>
    <row r="66" spans="1:8" ht="12.75" customHeight="1" x14ac:dyDescent="0.3">
      <c r="A66" s="411"/>
      <c r="B66" s="398"/>
      <c r="C66" s="394"/>
      <c r="D66" s="244"/>
      <c r="E66" s="177"/>
      <c r="F66" s="177"/>
      <c r="H66" s="473"/>
    </row>
    <row r="67" spans="1:8" ht="18.75" x14ac:dyDescent="0.3">
      <c r="A67" s="411"/>
      <c r="B67" s="407" t="s">
        <v>63</v>
      </c>
      <c r="C67" s="395" t="s">
        <v>64</v>
      </c>
      <c r="D67" s="181" t="s">
        <v>343</v>
      </c>
      <c r="E67" s="182">
        <v>12518935</v>
      </c>
      <c r="F67" s="182">
        <v>11601941</v>
      </c>
      <c r="H67" s="473"/>
    </row>
    <row r="68" spans="1:8" ht="18.75" x14ac:dyDescent="0.3">
      <c r="A68" s="20"/>
      <c r="B68" s="408"/>
      <c r="C68" s="396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40625" defaultRowHeight="18" customHeight="1" x14ac:dyDescent="0.25"/>
  <cols>
    <col min="1" max="1" width="2.7109375" style="229" customWidth="1"/>
    <col min="2" max="2" width="6.28515625" style="201" customWidth="1"/>
    <col min="3" max="3" width="92.140625" style="204" customWidth="1"/>
    <col min="4" max="5" width="30.85546875" style="229" customWidth="1"/>
    <col min="6" max="16384" width="9.140625" style="199"/>
  </cols>
  <sheetData>
    <row r="1" spans="1:5" ht="12.75" customHeight="1" x14ac:dyDescent="0.25">
      <c r="A1" s="196"/>
      <c r="B1" s="197"/>
      <c r="C1" s="198"/>
      <c r="D1" s="457"/>
      <c r="E1" s="417"/>
    </row>
    <row r="2" spans="1:5" ht="18" customHeight="1" x14ac:dyDescent="0.25">
      <c r="A2" s="200"/>
      <c r="C2" s="202" t="s">
        <v>366</v>
      </c>
      <c r="D2" s="458" t="s">
        <v>358</v>
      </c>
      <c r="E2" s="418" t="s">
        <v>358</v>
      </c>
    </row>
    <row r="3" spans="1:5" ht="18" customHeight="1" x14ac:dyDescent="0.25">
      <c r="A3" s="200"/>
      <c r="C3" s="203" t="s">
        <v>245</v>
      </c>
      <c r="D3" s="459"/>
      <c r="E3" s="419"/>
    </row>
    <row r="4" spans="1:5" ht="15.75" x14ac:dyDescent="0.25">
      <c r="A4" s="200"/>
      <c r="C4" s="416"/>
      <c r="D4" s="460" t="s">
        <v>0</v>
      </c>
      <c r="E4" s="205" t="s">
        <v>1</v>
      </c>
    </row>
    <row r="5" spans="1:5" ht="15.75" x14ac:dyDescent="0.25">
      <c r="A5" s="200"/>
      <c r="C5" s="416"/>
      <c r="D5" s="461" t="s">
        <v>305</v>
      </c>
      <c r="E5" s="206" t="s">
        <v>305</v>
      </c>
    </row>
    <row r="6" spans="1:5" ht="15.75" x14ac:dyDescent="0.25">
      <c r="A6" s="207"/>
      <c r="B6" s="208"/>
      <c r="C6" s="209"/>
      <c r="D6" s="462" t="s">
        <v>603</v>
      </c>
      <c r="E6" s="210" t="s">
        <v>597</v>
      </c>
    </row>
    <row r="7" spans="1:5" ht="18" customHeight="1" x14ac:dyDescent="0.25">
      <c r="A7" s="200"/>
      <c r="C7" s="211"/>
      <c r="D7" s="463"/>
      <c r="E7" s="212"/>
    </row>
    <row r="8" spans="1:5" ht="18" customHeight="1" x14ac:dyDescent="0.25">
      <c r="A8" s="200"/>
      <c r="B8" s="201" t="s">
        <v>246</v>
      </c>
      <c r="C8" s="213" t="s">
        <v>326</v>
      </c>
      <c r="D8" s="464"/>
      <c r="E8" s="214"/>
    </row>
    <row r="9" spans="1:5" ht="18" customHeight="1" x14ac:dyDescent="0.25">
      <c r="A9" s="200"/>
      <c r="C9" s="213"/>
      <c r="D9" s="464"/>
      <c r="E9" s="214"/>
    </row>
    <row r="10" spans="1:5" ht="18" customHeight="1" x14ac:dyDescent="0.25">
      <c r="A10" s="200"/>
      <c r="B10" s="215" t="s">
        <v>4</v>
      </c>
      <c r="C10" s="216" t="s">
        <v>247</v>
      </c>
      <c r="D10" s="465">
        <f>+kz!F51</f>
        <v>2097005</v>
      </c>
      <c r="E10" s="217">
        <v>1209138</v>
      </c>
    </row>
    <row r="11" spans="1:5" ht="18" customHeight="1" x14ac:dyDescent="0.25">
      <c r="A11" s="200"/>
      <c r="B11" s="215" t="s">
        <v>21</v>
      </c>
      <c r="C11" s="216" t="s">
        <v>248</v>
      </c>
      <c r="D11" s="466">
        <f>-kz!F52</f>
        <v>-487016</v>
      </c>
      <c r="E11" s="218">
        <v>-288090</v>
      </c>
    </row>
    <row r="12" spans="1:5" ht="18" customHeight="1" x14ac:dyDescent="0.25">
      <c r="A12" s="200"/>
      <c r="B12" s="215" t="s">
        <v>22</v>
      </c>
      <c r="C12" s="216" t="s">
        <v>249</v>
      </c>
      <c r="D12" s="466">
        <f>-kz!F53</f>
        <v>-123535</v>
      </c>
      <c r="E12" s="218">
        <v>-368231</v>
      </c>
    </row>
    <row r="13" spans="1:5" ht="18" customHeight="1" x14ac:dyDescent="0.25">
      <c r="A13" s="200"/>
      <c r="B13" s="215" t="s">
        <v>23</v>
      </c>
      <c r="C13" s="216" t="s">
        <v>250</v>
      </c>
      <c r="D13" s="466">
        <v>0</v>
      </c>
      <c r="E13" s="218">
        <v>0</v>
      </c>
    </row>
    <row r="14" spans="1:5" ht="18" customHeight="1" x14ac:dyDescent="0.25">
      <c r="A14" s="200"/>
      <c r="B14" s="215" t="s">
        <v>24</v>
      </c>
      <c r="C14" s="216" t="s">
        <v>327</v>
      </c>
      <c r="D14" s="466">
        <f>-kz!F54+kz!F55</f>
        <v>-363481</v>
      </c>
      <c r="E14" s="218">
        <v>80141</v>
      </c>
    </row>
    <row r="15" spans="1:5" ht="18" customHeight="1" x14ac:dyDescent="0.25">
      <c r="A15" s="200"/>
      <c r="B15" s="219"/>
      <c r="C15" s="216"/>
      <c r="D15" s="467"/>
      <c r="E15" s="220"/>
    </row>
    <row r="16" spans="1:5" ht="18" customHeight="1" x14ac:dyDescent="0.25">
      <c r="A16" s="200"/>
      <c r="B16" s="201" t="s">
        <v>3</v>
      </c>
      <c r="C16" s="221" t="s">
        <v>251</v>
      </c>
      <c r="D16" s="468">
        <f>SUM(D10:D11)</f>
        <v>1609989</v>
      </c>
      <c r="E16" s="241">
        <f>SUM(E10:E11)</f>
        <v>921048</v>
      </c>
    </row>
    <row r="17" spans="1:5" ht="18" customHeight="1" x14ac:dyDescent="0.25">
      <c r="A17" s="200"/>
      <c r="C17" s="213"/>
      <c r="D17" s="467"/>
      <c r="E17" s="220"/>
    </row>
    <row r="18" spans="1:5" ht="18" customHeight="1" x14ac:dyDescent="0.25">
      <c r="A18" s="200"/>
      <c r="B18" s="215" t="s">
        <v>65</v>
      </c>
      <c r="C18" s="216" t="s">
        <v>252</v>
      </c>
      <c r="D18" s="466">
        <v>0</v>
      </c>
      <c r="E18" s="218">
        <v>0</v>
      </c>
    </row>
    <row r="19" spans="1:5" ht="18" customHeight="1" x14ac:dyDescent="0.25">
      <c r="A19" s="200"/>
      <c r="B19" s="215" t="s">
        <v>66</v>
      </c>
      <c r="C19" s="216" t="s">
        <v>509</v>
      </c>
      <c r="D19" s="466">
        <f>-ROUND((+(+D16-D14)*5%),0)*0</f>
        <v>0</v>
      </c>
      <c r="E19" s="218">
        <f>-ROUND((+(+E16-E14)*5%),0)</f>
        <v>-42045</v>
      </c>
    </row>
    <row r="20" spans="1:5" ht="18" customHeight="1" x14ac:dyDescent="0.25">
      <c r="A20" s="200"/>
      <c r="B20" s="215" t="s">
        <v>67</v>
      </c>
      <c r="C20" s="222" t="s">
        <v>510</v>
      </c>
      <c r="D20" s="466">
        <v>0</v>
      </c>
      <c r="E20" s="218">
        <v>0</v>
      </c>
    </row>
    <row r="21" spans="1:5" ht="18" customHeight="1" x14ac:dyDescent="0.25">
      <c r="A21" s="200"/>
      <c r="C21" s="223"/>
      <c r="D21" s="464"/>
      <c r="E21" s="220"/>
    </row>
    <row r="22" spans="1:5" ht="18" customHeight="1" x14ac:dyDescent="0.25">
      <c r="A22" s="200"/>
      <c r="B22" s="201" t="s">
        <v>37</v>
      </c>
      <c r="C22" s="213" t="s">
        <v>253</v>
      </c>
      <c r="D22" s="469">
        <f>SUM(D16:D20)*0</f>
        <v>0</v>
      </c>
      <c r="E22" s="571">
        <f>SUM(E16:E20)</f>
        <v>879003</v>
      </c>
    </row>
    <row r="23" spans="1:5" ht="18" customHeight="1" x14ac:dyDescent="0.25">
      <c r="A23" s="200"/>
      <c r="C23" s="213"/>
      <c r="D23" s="467"/>
      <c r="E23" s="220"/>
    </row>
    <row r="24" spans="1:5" ht="18" customHeight="1" x14ac:dyDescent="0.25">
      <c r="A24" s="200"/>
      <c r="B24" s="215" t="s">
        <v>254</v>
      </c>
      <c r="C24" s="216" t="s">
        <v>255</v>
      </c>
      <c r="D24" s="466">
        <v>0</v>
      </c>
      <c r="E24" s="218">
        <v>0</v>
      </c>
    </row>
    <row r="25" spans="1:5" ht="18" customHeight="1" x14ac:dyDescent="0.25">
      <c r="A25" s="200"/>
      <c r="B25" s="215" t="s">
        <v>256</v>
      </c>
      <c r="C25" s="216" t="s">
        <v>257</v>
      </c>
      <c r="D25" s="466">
        <v>0</v>
      </c>
      <c r="E25" s="218">
        <v>0</v>
      </c>
    </row>
    <row r="26" spans="1:5" ht="18" customHeight="1" x14ac:dyDescent="0.25">
      <c r="A26" s="200"/>
      <c r="B26" s="215" t="s">
        <v>258</v>
      </c>
      <c r="C26" s="216" t="s">
        <v>259</v>
      </c>
      <c r="D26" s="466">
        <v>0</v>
      </c>
      <c r="E26" s="218">
        <v>0</v>
      </c>
    </row>
    <row r="27" spans="1:5" ht="18" customHeight="1" x14ac:dyDescent="0.25">
      <c r="A27" s="200"/>
      <c r="B27" s="215" t="s">
        <v>260</v>
      </c>
      <c r="C27" s="216" t="s">
        <v>261</v>
      </c>
      <c r="D27" s="466">
        <v>0</v>
      </c>
      <c r="E27" s="218">
        <v>0</v>
      </c>
    </row>
    <row r="28" spans="1:5" ht="18" customHeight="1" x14ac:dyDescent="0.25">
      <c r="A28" s="200"/>
      <c r="B28" s="215" t="s">
        <v>262</v>
      </c>
      <c r="C28" s="216" t="s">
        <v>263</v>
      </c>
      <c r="D28" s="466">
        <v>0</v>
      </c>
      <c r="E28" s="218">
        <v>0</v>
      </c>
    </row>
    <row r="29" spans="1:5" ht="18" customHeight="1" x14ac:dyDescent="0.25">
      <c r="A29" s="200"/>
      <c r="B29" s="215" t="s">
        <v>264</v>
      </c>
      <c r="C29" s="216" t="s">
        <v>265</v>
      </c>
      <c r="D29" s="466">
        <v>0</v>
      </c>
      <c r="E29" s="218">
        <v>0</v>
      </c>
    </row>
    <row r="30" spans="1:5" ht="18" customHeight="1" x14ac:dyDescent="0.25">
      <c r="A30" s="200"/>
      <c r="B30" s="215" t="s">
        <v>266</v>
      </c>
      <c r="C30" s="216" t="s">
        <v>267</v>
      </c>
      <c r="D30" s="466">
        <v>0</v>
      </c>
      <c r="E30" s="218">
        <v>0</v>
      </c>
    </row>
    <row r="31" spans="1:5" ht="18" customHeight="1" x14ac:dyDescent="0.25">
      <c r="A31" s="200"/>
      <c r="B31" s="215" t="s">
        <v>268</v>
      </c>
      <c r="C31" s="216" t="s">
        <v>269</v>
      </c>
      <c r="D31" s="466">
        <v>0</v>
      </c>
      <c r="E31" s="218">
        <v>0</v>
      </c>
    </row>
    <row r="32" spans="1:5" ht="18" customHeight="1" x14ac:dyDescent="0.25">
      <c r="A32" s="200"/>
      <c r="B32" s="215" t="s">
        <v>270</v>
      </c>
      <c r="C32" s="216" t="s">
        <v>271</v>
      </c>
      <c r="D32" s="466">
        <v>0</v>
      </c>
      <c r="E32" s="218">
        <v>0</v>
      </c>
    </row>
    <row r="33" spans="1:5" ht="18" customHeight="1" x14ac:dyDescent="0.25">
      <c r="A33" s="200"/>
      <c r="B33" s="215" t="s">
        <v>272</v>
      </c>
      <c r="C33" s="216" t="s">
        <v>257</v>
      </c>
      <c r="D33" s="466">
        <v>0</v>
      </c>
      <c r="E33" s="218">
        <v>0</v>
      </c>
    </row>
    <row r="34" spans="1:5" ht="18" customHeight="1" x14ac:dyDescent="0.25">
      <c r="A34" s="200"/>
      <c r="B34" s="215" t="s">
        <v>273</v>
      </c>
      <c r="C34" s="216" t="s">
        <v>259</v>
      </c>
      <c r="D34" s="466">
        <v>0</v>
      </c>
      <c r="E34" s="218">
        <v>0</v>
      </c>
    </row>
    <row r="35" spans="1:5" ht="18" customHeight="1" x14ac:dyDescent="0.25">
      <c r="A35" s="200"/>
      <c r="B35" s="215" t="s">
        <v>274</v>
      </c>
      <c r="C35" s="216" t="s">
        <v>261</v>
      </c>
      <c r="D35" s="466">
        <v>0</v>
      </c>
      <c r="E35" s="218">
        <v>0</v>
      </c>
    </row>
    <row r="36" spans="1:5" ht="18" customHeight="1" x14ac:dyDescent="0.25">
      <c r="A36" s="200"/>
      <c r="B36" s="215" t="s">
        <v>275</v>
      </c>
      <c r="C36" s="216" t="s">
        <v>263</v>
      </c>
      <c r="D36" s="466">
        <v>0</v>
      </c>
      <c r="E36" s="218">
        <v>0</v>
      </c>
    </row>
    <row r="37" spans="1:5" ht="18" customHeight="1" x14ac:dyDescent="0.25">
      <c r="A37" s="200"/>
      <c r="B37" s="215" t="s">
        <v>276</v>
      </c>
      <c r="C37" s="216" t="s">
        <v>265</v>
      </c>
      <c r="D37" s="466">
        <v>0</v>
      </c>
      <c r="E37" s="218">
        <v>0</v>
      </c>
    </row>
    <row r="38" spans="1:5" ht="18" customHeight="1" x14ac:dyDescent="0.25">
      <c r="A38" s="200"/>
      <c r="B38" s="215" t="s">
        <v>277</v>
      </c>
      <c r="C38" s="216" t="s">
        <v>279</v>
      </c>
      <c r="D38" s="466">
        <v>0</v>
      </c>
      <c r="E38" s="218">
        <v>0</v>
      </c>
    </row>
    <row r="39" spans="1:5" ht="18" customHeight="1" x14ac:dyDescent="0.25">
      <c r="A39" s="200"/>
      <c r="B39" s="215" t="s">
        <v>278</v>
      </c>
      <c r="C39" s="216" t="s">
        <v>281</v>
      </c>
      <c r="D39" s="466">
        <v>0</v>
      </c>
      <c r="E39" s="218">
        <f>+E22</f>
        <v>879003</v>
      </c>
    </row>
    <row r="40" spans="1:5" ht="18" customHeight="1" x14ac:dyDescent="0.25">
      <c r="A40" s="200"/>
      <c r="B40" s="215" t="s">
        <v>280</v>
      </c>
      <c r="C40" s="216" t="s">
        <v>283</v>
      </c>
      <c r="D40" s="466">
        <v>0</v>
      </c>
      <c r="E40" s="218">
        <v>0</v>
      </c>
    </row>
    <row r="41" spans="1:5" ht="18" customHeight="1" x14ac:dyDescent="0.25">
      <c r="A41" s="200"/>
      <c r="B41" s="215" t="s">
        <v>282</v>
      </c>
      <c r="C41" s="222" t="s">
        <v>284</v>
      </c>
      <c r="D41" s="466">
        <v>0</v>
      </c>
      <c r="E41" s="218">
        <v>0</v>
      </c>
    </row>
    <row r="42" spans="1:5" ht="18" customHeight="1" x14ac:dyDescent="0.25">
      <c r="A42" s="200"/>
      <c r="C42" s="222"/>
      <c r="D42" s="464"/>
      <c r="E42" s="214"/>
    </row>
    <row r="43" spans="1:5" ht="18" customHeight="1" x14ac:dyDescent="0.25">
      <c r="A43" s="200"/>
      <c r="B43" s="201" t="s">
        <v>38</v>
      </c>
      <c r="C43" s="213" t="s">
        <v>285</v>
      </c>
      <c r="D43" s="470"/>
      <c r="E43" s="224"/>
    </row>
    <row r="44" spans="1:5" ht="18" customHeight="1" x14ac:dyDescent="0.25">
      <c r="A44" s="200"/>
      <c r="C44" s="213"/>
      <c r="D44" s="470"/>
      <c r="E44" s="224"/>
    </row>
    <row r="45" spans="1:5" ht="18" customHeight="1" x14ac:dyDescent="0.25">
      <c r="A45" s="200"/>
      <c r="B45" s="215" t="s">
        <v>39</v>
      </c>
      <c r="C45" s="222" t="s">
        <v>286</v>
      </c>
      <c r="D45" s="466">
        <v>0</v>
      </c>
      <c r="E45" s="218">
        <v>0</v>
      </c>
    </row>
    <row r="46" spans="1:5" ht="18" customHeight="1" x14ac:dyDescent="0.25">
      <c r="A46" s="200"/>
      <c r="B46" s="215" t="s">
        <v>40</v>
      </c>
      <c r="C46" s="216" t="s">
        <v>287</v>
      </c>
      <c r="D46" s="466">
        <v>0</v>
      </c>
      <c r="E46" s="218">
        <v>0</v>
      </c>
    </row>
    <row r="47" spans="1:5" ht="18" customHeight="1" x14ac:dyDescent="0.25">
      <c r="A47" s="200"/>
      <c r="B47" s="215" t="s">
        <v>209</v>
      </c>
      <c r="C47" s="216" t="s">
        <v>257</v>
      </c>
      <c r="D47" s="466">
        <v>0</v>
      </c>
      <c r="E47" s="218">
        <v>0</v>
      </c>
    </row>
    <row r="48" spans="1:5" ht="18" customHeight="1" x14ac:dyDescent="0.25">
      <c r="A48" s="200"/>
      <c r="B48" s="215" t="s">
        <v>210</v>
      </c>
      <c r="C48" s="216" t="s">
        <v>259</v>
      </c>
      <c r="D48" s="466">
        <v>0</v>
      </c>
      <c r="E48" s="218">
        <v>0</v>
      </c>
    </row>
    <row r="49" spans="1:5" ht="18" customHeight="1" x14ac:dyDescent="0.25">
      <c r="A49" s="200"/>
      <c r="B49" s="215" t="s">
        <v>211</v>
      </c>
      <c r="C49" s="216" t="s">
        <v>261</v>
      </c>
      <c r="D49" s="466">
        <v>0</v>
      </c>
      <c r="E49" s="218">
        <v>0</v>
      </c>
    </row>
    <row r="50" spans="1:5" ht="18" customHeight="1" x14ac:dyDescent="0.25">
      <c r="A50" s="200"/>
      <c r="B50" s="215" t="s">
        <v>371</v>
      </c>
      <c r="C50" s="216" t="s">
        <v>263</v>
      </c>
      <c r="D50" s="466">
        <v>0</v>
      </c>
      <c r="E50" s="218">
        <v>0</v>
      </c>
    </row>
    <row r="51" spans="1:5" ht="18" customHeight="1" x14ac:dyDescent="0.25">
      <c r="A51" s="200"/>
      <c r="B51" s="215" t="s">
        <v>463</v>
      </c>
      <c r="C51" s="216" t="s">
        <v>265</v>
      </c>
      <c r="D51" s="466">
        <v>0</v>
      </c>
      <c r="E51" s="218">
        <v>0</v>
      </c>
    </row>
    <row r="52" spans="1:5" ht="18" customHeight="1" x14ac:dyDescent="0.25">
      <c r="A52" s="200"/>
      <c r="B52" s="215" t="s">
        <v>41</v>
      </c>
      <c r="C52" s="216" t="s">
        <v>290</v>
      </c>
      <c r="D52" s="466">
        <v>0</v>
      </c>
      <c r="E52" s="218">
        <v>0</v>
      </c>
    </row>
    <row r="53" spans="1:5" ht="18" customHeight="1" x14ac:dyDescent="0.25">
      <c r="A53" s="200"/>
      <c r="B53" s="215" t="s">
        <v>42</v>
      </c>
      <c r="C53" s="216" t="s">
        <v>291</v>
      </c>
      <c r="D53" s="466">
        <v>0</v>
      </c>
      <c r="E53" s="218">
        <v>0</v>
      </c>
    </row>
    <row r="54" spans="1:5" ht="18" customHeight="1" x14ac:dyDescent="0.25">
      <c r="A54" s="200"/>
      <c r="B54" s="219"/>
      <c r="C54" s="216"/>
      <c r="D54" s="467"/>
      <c r="E54" s="220"/>
    </row>
    <row r="55" spans="1:5" ht="18" customHeight="1" x14ac:dyDescent="0.25">
      <c r="A55" s="200"/>
      <c r="B55" s="201" t="s">
        <v>292</v>
      </c>
      <c r="C55" s="213" t="s">
        <v>293</v>
      </c>
      <c r="D55" s="470"/>
      <c r="E55" s="224"/>
    </row>
    <row r="56" spans="1:5" ht="18" customHeight="1" x14ac:dyDescent="0.25">
      <c r="A56" s="200"/>
      <c r="C56" s="213"/>
      <c r="D56" s="470"/>
      <c r="E56" s="224"/>
    </row>
    <row r="57" spans="1:5" ht="18" customHeight="1" x14ac:dyDescent="0.25">
      <c r="A57" s="200"/>
      <c r="B57" s="215" t="s">
        <v>52</v>
      </c>
      <c r="C57" s="216" t="s">
        <v>294</v>
      </c>
      <c r="D57" s="471">
        <f>+D16/2600000</f>
        <v>0.61922653846153841</v>
      </c>
      <c r="E57" s="242">
        <f>+E16/2600000</f>
        <v>0.35424923076923076</v>
      </c>
    </row>
    <row r="58" spans="1:5" ht="18" customHeight="1" x14ac:dyDescent="0.25">
      <c r="A58" s="200"/>
      <c r="B58" s="215" t="s">
        <v>54</v>
      </c>
      <c r="C58" s="216" t="s">
        <v>295</v>
      </c>
      <c r="D58" s="466">
        <f>+D57*100</f>
        <v>61.922653846153842</v>
      </c>
      <c r="E58" s="218">
        <f>+E57*100</f>
        <v>35.424923076923079</v>
      </c>
    </row>
    <row r="59" spans="1:5" ht="18" customHeight="1" x14ac:dyDescent="0.25">
      <c r="A59" s="200"/>
      <c r="B59" s="215" t="s">
        <v>56</v>
      </c>
      <c r="C59" s="216" t="s">
        <v>296</v>
      </c>
      <c r="D59" s="466">
        <v>0</v>
      </c>
      <c r="E59" s="218">
        <v>0</v>
      </c>
    </row>
    <row r="60" spans="1:5" ht="18" customHeight="1" x14ac:dyDescent="0.25">
      <c r="A60" s="200"/>
      <c r="B60" s="215" t="s">
        <v>57</v>
      </c>
      <c r="C60" s="216" t="s">
        <v>297</v>
      </c>
      <c r="D60" s="466">
        <v>0</v>
      </c>
      <c r="E60" s="218">
        <v>0</v>
      </c>
    </row>
    <row r="61" spans="1:5" ht="18" customHeight="1" x14ac:dyDescent="0.25">
      <c r="A61" s="200"/>
      <c r="C61" s="216"/>
      <c r="D61" s="467"/>
      <c r="E61" s="220"/>
    </row>
    <row r="62" spans="1:5" ht="18" customHeight="1" x14ac:dyDescent="0.25">
      <c r="A62" s="200"/>
      <c r="B62" s="201" t="s">
        <v>298</v>
      </c>
      <c r="C62" s="213" t="s">
        <v>299</v>
      </c>
      <c r="D62" s="470"/>
      <c r="E62" s="224"/>
    </row>
    <row r="63" spans="1:5" ht="18" customHeight="1" x14ac:dyDescent="0.25">
      <c r="A63" s="200"/>
      <c r="C63" s="213"/>
      <c r="D63" s="470"/>
      <c r="E63" s="224"/>
    </row>
    <row r="64" spans="1:5" ht="18" customHeight="1" x14ac:dyDescent="0.25">
      <c r="A64" s="200"/>
      <c r="B64" s="215" t="s">
        <v>300</v>
      </c>
      <c r="C64" s="216" t="s">
        <v>294</v>
      </c>
      <c r="D64" s="466">
        <v>0</v>
      </c>
      <c r="E64" s="218">
        <v>0</v>
      </c>
    </row>
    <row r="65" spans="1:5" ht="18" customHeight="1" x14ac:dyDescent="0.25">
      <c r="A65" s="200"/>
      <c r="B65" s="215" t="s">
        <v>68</v>
      </c>
      <c r="C65" s="216" t="s">
        <v>295</v>
      </c>
      <c r="D65" s="466">
        <v>0</v>
      </c>
      <c r="E65" s="218">
        <v>0</v>
      </c>
    </row>
    <row r="66" spans="1:5" ht="18" customHeight="1" x14ac:dyDescent="0.25">
      <c r="A66" s="200"/>
      <c r="B66" s="215" t="s">
        <v>301</v>
      </c>
      <c r="C66" s="216" t="s">
        <v>296</v>
      </c>
      <c r="D66" s="466">
        <v>0</v>
      </c>
      <c r="E66" s="218">
        <v>0</v>
      </c>
    </row>
    <row r="67" spans="1:5" ht="18" customHeight="1" x14ac:dyDescent="0.25">
      <c r="A67" s="225"/>
      <c r="B67" s="226" t="s">
        <v>302</v>
      </c>
      <c r="C67" s="227" t="s">
        <v>297</v>
      </c>
      <c r="D67" s="472">
        <v>0</v>
      </c>
      <c r="E67" s="228">
        <v>0</v>
      </c>
    </row>
    <row r="68" spans="1:5" ht="18" customHeight="1" x14ac:dyDescent="0.25">
      <c r="A68" s="229" t="s">
        <v>364</v>
      </c>
      <c r="B68" s="230"/>
    </row>
    <row r="69" spans="1:5" ht="18" customHeight="1" x14ac:dyDescent="0.25">
      <c r="A69" s="229" t="s">
        <v>365</v>
      </c>
      <c r="B69" s="230"/>
    </row>
    <row r="70" spans="1:5" ht="18" customHeight="1" x14ac:dyDescent="0.25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2023-05-09T11:24:30Z</cp:lastPrinted>
  <dcterms:created xsi:type="dcterms:W3CDTF">2004-12-27T11:55:32Z</dcterms:created>
  <dcterms:modified xsi:type="dcterms:W3CDTF">2023-05-09T11:30:28Z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