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5\30.06.2025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4" i="24" l="1"/>
  <c r="E12" i="24" l="1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19" i="24" l="1"/>
  <c r="E22" i="24" s="1"/>
  <c r="E39" i="24" s="1"/>
  <c r="E57" i="24"/>
  <c r="E58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<sst xmlns="http://schemas.openxmlformats.org/spreadsheetml/2006/main" count="982" uniqueCount="611">
  <si>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</si>
  <si>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</si>
  <si>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</si>
  <si>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</si>
  <si>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</si>
  <si>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</si>
  <si>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</si>
  <si>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</si>
  <si>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</si>
  <si>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</si>
  <si>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</si>
  <si>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</si>
  <si>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</si>
  <si>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</si>
  <si>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</si>
  <si>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</si>
  <si>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</si>
  <si>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</si>
  <si>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</si>
  <si>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</si>
  <si>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</si>
  <si>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</si>
  <si>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</si>
  <si>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</si>
  <si>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</si>
  <si>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</si>
  <si>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</si>
  <si>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</si>
  <si>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</si>
  <si>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</si>
  <si>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</si>
  <si>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</si>
  <si>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</si>
  <si>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</si>
  <si>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</si>
  <si>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</si>
  <si>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</si>
  <si>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</si>
  <si>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</si>
  <si>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</si>
  <si>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</si>
  <si>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</si>
  <si>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</si>
  <si>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</si>
  <si>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</si>
  <si>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</si>
  <si>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</si>
  <si>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</si>
  <si>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</si>
  <si>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</si>
  <si>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</si>
  <si>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</si>
  <si>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</si>
  <si>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</si>
  <si>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</si>
  <si>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</si>
  <si>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</si>
  <si>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</si>
  <si>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</si>
  <si>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</si>
  <si>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</si>
  <si>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</si>
  <si>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</si>
  <si>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</si>
  <si>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</si>
  <si>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</si>
  <si>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</si>
  <si>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</si>
  <si>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</si>
  <si>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</si>
  <si>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</si>
  <si>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</si>
  <si>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</si>
  <si>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</si>
  <si>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</si>
  <si>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</si>
  <si>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</si>
  <si>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</si>
  <si>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</si>
  <si>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</si>
  <si>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</si>
  <si>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</si>
  <si>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</si>
  <si>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</si>
  <si>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</si>
  <si>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</si>
  <si>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</si>
  <si>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</si>
  <si>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</si>
  <si>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</si>
  <si>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</si>
  <si>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</si>
  <si>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</si>
  <si>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</si>
  <si>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</si>
  <si>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</si>
  <si>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</si>
  <si>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</si>
  <si>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</si>
  <si>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</si>
  <si>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</si>
  <si>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</si>
  <si>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</si>
  <si>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</si>
  <si>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</si>
  <si>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</si>
  <si>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</si>
  <si>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</si>
  <si>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</si>
  <si>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</si>
  <si>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</si>
  <si>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</si>
  <si>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</si>
  <si>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</si>
  <si>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</si>
  <si>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</si>
  <si>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</si>
  <si>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</si>
  <si>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</si>
  <si>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</si>
  <si>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</si>
  <si>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</si>
  <si>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</si>
  <si>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</si>
  <si>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</si>
  <si>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</si>
  <si>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</si>
  <si>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</si>
  <si>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</si>
  <si>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</si>
  <si>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</si>
  <si>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</si>
  <si>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</si>
  <si>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</si>
  <si>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</si>
  <si>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</si>
  <si>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</si>
  <si>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</si>
  <si>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</si>
  <si>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</si>
  <si>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</si>
  <si>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</si>
  <si>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</si>
  <si>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</si>
  <si>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</si>
  <si>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</si>
  <si>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</si>
  <si>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</si>
  <si>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</si>
  <si>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</si>
  <si>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</si>
  <si>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</si>
  <si>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</si>
  <si>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</si>
  <si>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</si>
  <si>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</si>
  <si>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</si>
  <si>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</si>
  <si>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</si>
  <si>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</si>
  <si>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</si>
  <si>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</si>
  <si>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</si>
  <si>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</si>
  <si>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</si>
  <si>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</si>
  <si>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</si>
  <si>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</si>
  <si>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</si>
  <si>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</si>
  <si>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</si>
  <si>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</si>
  <si>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</si>
  <si>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</si>
  <si>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</si>
  <si>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</si>
  <si>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</si>
  <si>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</si>
  <si>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</si>
  <si>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</si>
  <si>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</si>
  <si>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</si>
  <si>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</si>
  <si>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</si>
  <si>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</si>
  <si>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</si>
  <si>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</si>
  <si>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</si>
  <si>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</si>
  <si>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</si>
  <si>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</si>
  <si>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</si>
  <si>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</si>
  <si>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</si>
  <si>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</si>
  <si>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</si>
  <si>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</si>
  <si>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</si>
  <si>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</si>
  <si>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</si>
  <si>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</si>
  <si>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</si>
  <si>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</si>
  <si>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</si>
  <si>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</si>
  <si>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</si>
  <si>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</si>
  <si>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</si>
  <si>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</si>
  <si>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</si>
  <si>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</si>
  <si>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</si>
  <si>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</si>
  <si>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</si>
  <si>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</si>
  <si>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</si>
  <si>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</si>
  <si>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</si>
  <si>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</si>
  <si>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</si>
  <si>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</si>
  <si>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</si>
  <si>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</si>
  <si>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</si>
  <si>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</si>
  <si>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</si>
  <si>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</si>
  <si>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</si>
  <si>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</si>
  <si>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</si>
  <si>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</si>
  <si>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</si>
  <si>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</si>
  <si>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</si>
  <si>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</si>
  <si>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</si>
  <si>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</si>
  <si>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</si>
  <si>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</si>
  <si>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</si>
  <si>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</si>
  <si>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</si>
  <si>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</si>
  <si>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</si>
  <si>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</si>
  <si>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</si>
  <si>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</si>
  <si>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</si>
  <si>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</si>
  <si>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</si>
  <si>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</si>
  <si>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</si>
  <si>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</si>
  <si>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</si>
  <si>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</si>
  <si>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</si>
  <si>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</si>
  <si>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</si>
  <si>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</si>
  <si>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</si>
  <si>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</si>
  <si>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</si>
  <si>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</si>
  <si>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</si>
  <si>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</si>
  <si>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</si>
  <si>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</si>
  <si>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</si>
  <si>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</si>
  <si>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</si>
  <si>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</si>
  <si>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</si>
  <si>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</si>
  <si>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</si>
  <si>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</si>
  <si>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</si>
  <si>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</si>
  <si>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</si>
  <si>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</si>
  <si>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</si>
  <si>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</si>
  <si>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</si>
  <si>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</si>
  <si>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</si>
  <si>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</si>
  <si>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</si>
  <si>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</si>
  <si>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</si>
  <si>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</si>
  <si>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</si>
  <si>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</si>
  <si>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</si>
  <si>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</si>
  <si>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</si>
  <si>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</si>
  <si>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</si>
  <si>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</si>
  <si>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</si>
  <si>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</si>
  <si>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</si>
  <si>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</si>
  <si>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</si>
  <si>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</si>
  <si>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</si>
  <si>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</si>
  <si>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</si>
  <si>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</si>
  <si>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</si>
  <si>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</si>
  <si>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</si>
  <si>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</si>
  <si>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</si>
  <si>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</si>
  <si>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</si>
  <si>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</si>
  <si>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</si>
  <si>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</si>
  <si>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</si>
  <si>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</si>
  <si>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</si>
  <si>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</si>
  <si>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</si>
  <si>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</si>
  <si>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</si>
  <si>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</si>
  <si>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</si>
  <si>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</si>
  <si>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</si>
  <si>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</si>
  <si>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</si>
  <si>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</si>
  <si>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</si>
  <si>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</si>
  <si>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</si>
  <si>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</si>
  <si>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</si>
  <si>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</si>
  <si>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</si>
  <si>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</si>
  <si>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</si>
  <si>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</si>
  <si>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</si>
  <si>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</si>
  <si>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</si>
  <si>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</si>
  <si>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</si>
  <si>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</si>
  <si>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</si>
  <si>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</si>
  <si>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</si>
  <si>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</si>
  <si>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</si>
  <si>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</si>
  <si>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</si>
  <si>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</si>
  <si>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</si>
  <si>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</si>
  <si>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</si>
  <si>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</si>
  <si>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</si>
  <si>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</si>
  <si>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</si>
  <si>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</si>
  <si>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</si>
  <si>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</si>
  <si>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</si>
  <si>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</si>
  <si>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</si>
  <si>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</si>
  <si>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</si>
  <si>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</si>
  <si>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</si>
  <si>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</si>
  <si>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</si>
  <si>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</si>
  <si>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</si>
  <si>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</si>
  <si>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</si>
  <si>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</si>
  <si>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</si>
  <si>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</si>
  <si>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</si>
  <si>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</si>
  <si>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</si>
  <si>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</si>
  <si>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</si>
  <si>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</si>
  <si>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</si>
  <si>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</si>
  <si>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</si>
  <si>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</si>
  <si>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</si>
  <si>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</si>
  <si>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</si>
  <si>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</si>
  <si>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</si>
  <si>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</si>
  <si>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</si>
  <si>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</si>
  <si>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</si>
  <si>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</si>
  <si>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</si>
  <si>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</si>
  <si>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</si>
  <si>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</si>
  <si>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</si>
  <si>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</si>
  <si>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</si>
  <si>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</si>
  <si>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</si>
  <si>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</si>
  <si>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</si>
  <si>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</si>
  <si>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</si>
  <si>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</si>
  <si>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</si>
  <si>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</si>
  <si>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</si>
  <si>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</si>
  <si>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</si>
  <si>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</si>
  <si>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</si>
  <si>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</si>
  <si>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</si>
  <si>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</si>
  <si>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</si>
  <si>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</si>
  <si>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</si>
  <si>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</si>
  <si>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</si>
  <si>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</si>
  <si>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</si>
  <si>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</si>
  <si>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</si>
  <si>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</si>
  <si>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</si>
  <si>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</si>
  <si>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</si>
  <si>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</si>
  <si>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</si>
  <si>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</si>
  <si>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</si>
  <si>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</si>
  <si>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</si>
  <si>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</si>
  <si>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</si>
  <si>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</si>
  <si>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</si>
  <si>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</si>
  <si>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</si>
  <si>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</si>
  <si>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</si>
  <si>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</si>
  <si>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</si>
  <si>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</si>
  <si>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</si>
  <si>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</si>
  <si>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</si>
  <si>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</si>
  <si>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</si>
  <si>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</si>
  <si>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</si>
  <si>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</si>
  <si>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</si>
  <si>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</si>
  <si>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</si>
  <si>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</si>
  <si>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</si>
  <si>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</si>
  <si>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</si>
  <si>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</si>
  <si>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</si>
  <si>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</si>
  <si>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</si>
  <si>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</si>
  <si>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</si>
  <si>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</si>
  <si>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</si>
  <si>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</si>
  <si>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</si>
  <si>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</si>
  <si>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</si>
  <si>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</si>
  <si>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</si>
  <si>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</si>
  <si>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</si>
  <si>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</si>
  <si>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</si>
  <si>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</si>
  <si>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</si>
  <si>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</si>
  <si>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</si>
  <si>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</si>
  <si>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</si>
  <si>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</si>
  <si>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</si>
  <si>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</si>
  <si>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</si>
  <si>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</si>
  <si>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</si>
  <si>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</si>
  <si>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</si>
  <si>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</si>
  <si>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</si>
  <si>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</si>
  <si>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</si>
  <si>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</si>
  <si>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</si>
  <si>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</si>
  <si>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</si>
  <si>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</si>
  <si>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</si>
  <si>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</si>
  <si>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</si>
  <si>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</si>
  <si>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</si>
  <si>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</si>
  <si>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</si>
  <si>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</si>
  <si>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</si>
  <si>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</si>
  <si>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</si>
  <si>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</si>
  <si>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</si>
  <si>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</si>
  <si>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</si>
  <si>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</si>
  <si>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</si>
  <si>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</si>
  <si>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</si>
  <si>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</si>
  <si>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</si>
  <si>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</si>
  <si>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</si>
  <si>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</si>
  <si>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</si>
  <si>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</si>
  <si>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</si>
  <si>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</si>
  <si>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</si>
  <si>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</si>
  <si>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</si>
  <si>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</si>
  <si>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</si>
  <si>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</si>
  <si>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</si>
  <si>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</si>
  <si>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</si>
  <si>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</si>
  <si>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</si>
  <si>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</si>
  <si>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</si>
  <si>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</si>
  <si>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</si>
  <si>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</si>
  <si>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</si>
  <si>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</si>
  <si>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</si>
  <si>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</si>
  <si>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</si>
  <si>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</si>
  <si>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</si>
  <si>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</si>
  <si>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</si>
  <si>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</si>
  <si>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</si>
  <si>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</si>
  <si>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</si>
  <si>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</si>
  <si>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</si>
  <si>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</si>
  <si>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</si>
  <si>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</si>
  <si>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</si>
  <si>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</si>
  <si>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</si>
  <si>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</si>
  <si>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</si>
  <si>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</si>
  <si>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</si>
  <si>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</si>
  <si>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</si>
  <si>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</si>
  <si>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</si>
  <si>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</si>
  <si>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</si>
  <si>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</si>
  <si>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</si>
  <si>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</si>
  <si>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</si>
  <si>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</si>
  <si>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</si>
  <si>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</si>
  <si>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</si>
  <si>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</si>
  <si>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</si>
  <si>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</si>
  <si>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</si>
  <si>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</si>
  <si>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(31/12/2023)</t>
  </si>
  <si>
    <t>(31/12/2024)</t>
  </si>
  <si>
    <t>1 Nisan - 
30 Haziran 2024</t>
  </si>
  <si>
    <t>Sınırlı Denetimden Geçmiş</t>
  </si>
  <si>
    <t>(30/06/2025)</t>
  </si>
  <si>
    <t>1 Ocak - 
30 Haziran 2025</t>
  </si>
  <si>
    <t>1 Ocak - 
30 Haziran 2024</t>
  </si>
  <si>
    <t>(01/01/2025 - 30/06/2025)</t>
  </si>
  <si>
    <t>(01/01/2024 - 30/06/2024)</t>
  </si>
  <si>
    <t>1 Nisan - 
30 Haziran 2025</t>
  </si>
  <si>
    <t>(01.01-30.06.2025)</t>
  </si>
  <si>
    <t>(01.01-30.06.2024)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</si>
</sst>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  <numFmt numFmtId="174" formatCode="_-* #,##0.00\ _₺_-;\-* #,##0.00\ _₺_-;_-* &quot;-&quot;??\ _₺_-;_-@_-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5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5" fillId="0" borderId="58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vertical="center" wrapText="1"/>
    </xf>
    <xf numFmtId="0" fontId="5" fillId="24" borderId="38" xfId="0" applyFont="1" applyFill="1" applyBorder="1" applyAlignment="1">
      <alignment vertical="center" wrapText="1"/>
    </xf>
    <xf numFmtId="166" fontId="21" fillId="0" borderId="0" xfId="92" applyNumberFormat="1" applyFont="1" applyFill="1" applyBorder="1"/>
    <xf numFmtId="174" fontId="21" fillId="0" borderId="0" xfId="92" applyNumberFormat="1" applyFont="1" applyFill="1" applyBorder="1"/>
    <xf numFmtId="3" fontId="21" fillId="0" borderId="0" xfId="92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  <sheetName val="30.06.2022 BDDK kons rapor"/>
      <sheetName val="BKZ 30.06.2022"/>
      <sheetName val="BKZ 31.12.2021"/>
      <sheetName val="Arıcak Aktif"/>
      <sheetName val="Arıcak Pasif"/>
      <sheetName val="Arıcak Gelir Tab."/>
      <sheetName val="30.06.2020 mizan"/>
      <sheetName val="31.12.2019 finansal"/>
      <sheetName val="Sheet2"/>
      <sheetName val="Maddi Duran Varlıklar"/>
      <sheetName val="maddi"/>
      <sheetName val="gayrimaddi"/>
      <sheetName val="hisse"/>
      <sheetName val="kredi2020"/>
      <sheetName val="Faal.Kir.Kon.ay"/>
      <sheetName val="IFRS 9 KARŞILIKLAR"/>
      <sheetName val="nisan -haziran pl"/>
      <sheetName val="31.12.2020 mizan"/>
      <sheetName val="IVCI ve 212"/>
      <sheetName val="Konsolidasyon düzeltmeleri"/>
      <sheetName val="TKB-Düzeltme ve sınıflamalar"/>
      <sheetName val="TKB-UFRS"/>
      <sheetName val="Enflasyon m. financials"/>
      <sheetName val="İştirakler"/>
      <sheetName val="OCL"/>
      <sheetName val="IFRS RAPOR VERSİYON"/>
      <sheetName val="IFRS ÖZKAYNAK"/>
      <sheetName val="BDDK Equity (2021-2022)"/>
      <sheetName val="CF"/>
      <sheetName val="BDDK PASİF"/>
      <sheetName val="BDDK ÖZKAYNAK"/>
      <sheetName val="2020 maddi"/>
      <sheetName val="2020 gayrimaddi"/>
      <sheetName val="BKZ"/>
      <sheetName val="IVCI"/>
      <sheetName val="BKZ-finansal kuruluş"/>
      <sheetName val="30.06.2019 BDDK PL"/>
      <sheetName val="30.06.2019 IFRS mali tablo "/>
      <sheetName val="BDDK PL "/>
      <sheetName val="KATSAYI"/>
      <sheetName val="30.06.2022 Mizan"/>
      <sheetName val="Krediler Analiz Raporu 30.06"/>
      <sheetName val="3.Segment Info."/>
      <sheetName val="4.Cash and cash eq."/>
      <sheetName val="5.Fair value financial assest"/>
      <sheetName val="Bilanço baz. kredi"/>
      <sheetName val="Finansal kuruluş BKZ"/>
      <sheetName val="Krediler Stage1-2 30.06.2022"/>
      <sheetName val="Krediler Pivot 30.06.2022"/>
      <sheetName val="6.Loans and advance (finance)"/>
      <sheetName val="Krediler pivot"/>
      <sheetName val="Krediler Özet"/>
      <sheetName val="7.Loans and advance (customer)"/>
      <sheetName val="Kredi List 31.12.2020"/>
      <sheetName val="BDDK AKTİF"/>
      <sheetName val="Krediler pivot (pbc alınacak)"/>
      <sheetName val="8.Investment securities"/>
      <sheetName val="9.Investment associate"/>
      <sheetName val="10.Equipment"/>
      <sheetName val="11.Investment properties"/>
      <sheetName val="12.Intangible asset"/>
      <sheetName val="13.Other asset"/>
      <sheetName val="14.Funds borrowed"/>
      <sheetName val="Borrowing 30.06.2022"/>
      <sheetName val="Borrowings 2021"/>
      <sheetName val="Borrowings 2020"/>
      <sheetName val="15.Other Liabilities"/>
      <sheetName val="16.Income Tax"/>
      <sheetName val="17.Share capital"/>
      <sheetName val="18.Dividends"/>
      <sheetName val="19.Earning per share"/>
      <sheetName val="20.Related Party"/>
      <sheetName val="21.Interest Inc.Secutirty"/>
      <sheetName val="22.Other operating inc."/>
      <sheetName val="BDDK PL  (2)"/>
      <sheetName val="23.Other operating exp."/>
      <sheetName val="24.Fees and comm."/>
      <sheetName val="25.Commitments"/>
      <sheetName val="Collaterals"/>
      <sheetName val="kanuni takip"/>
      <sheetName val="KREDİ PBC"/>
      <sheetName val="Krediler Özet2"/>
      <sheetName val="26.Risk management"/>
      <sheetName val="26.devam"/>
      <sheetName val="2019 NA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>
        <row r="8">
          <cell r="L8">
            <v>1222.4110172977237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40625"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7.5703125" style="34" customWidth="1"/>
    <col min="5" max="5" width="8.42578125" style="158" customWidth="1"/>
    <col min="6" max="6" width="14.7109375" style="34" customWidth="1"/>
    <col min="7" max="7" width="14.7109375" style="117" customWidth="1"/>
    <col min="8" max="11" width="14.710937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70" t="s">
        <v>594</v>
      </c>
      <c r="C2" s="571"/>
      <c r="D2" s="571"/>
      <c r="E2" s="571"/>
      <c r="F2" s="571"/>
      <c r="G2" s="571"/>
      <c r="H2" s="571"/>
      <c r="I2" s="571"/>
      <c r="J2" s="571"/>
      <c r="K2" s="572"/>
      <c r="L2" s="10"/>
      <c r="M2" s="10"/>
    </row>
    <row r="3" spans="2:17" s="88" customFormat="1" ht="9.9499999999999993" customHeight="1" x14ac:dyDescent="0.25">
      <c r="B3" s="425"/>
      <c r="C3" s="18"/>
      <c r="D3" s="18"/>
      <c r="E3" s="426"/>
      <c r="F3" s="18"/>
      <c r="G3" s="18"/>
      <c r="H3" s="18"/>
      <c r="I3" s="18"/>
      <c r="J3" s="18"/>
      <c r="K3" s="90"/>
      <c r="L3" s="574"/>
      <c r="M3" s="574"/>
    </row>
    <row r="4" spans="2:17" s="88" customFormat="1" ht="9.9499999999999993" customHeight="1" x14ac:dyDescent="0.25">
      <c r="B4" s="91"/>
      <c r="C4" s="8"/>
      <c r="D4" s="8"/>
      <c r="E4" s="17"/>
      <c r="F4" s="581" t="s">
        <v>358</v>
      </c>
      <c r="G4" s="582"/>
      <c r="H4" s="582"/>
      <c r="I4" s="582" t="s">
        <v>358</v>
      </c>
      <c r="J4" s="582"/>
      <c r="K4" s="585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83"/>
      <c r="G5" s="584"/>
      <c r="H5" s="584"/>
      <c r="I5" s="584"/>
      <c r="J5" s="584"/>
      <c r="K5" s="586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25">
      <c r="B7" s="89"/>
      <c r="C7" s="16"/>
      <c r="D7" s="16"/>
      <c r="E7" s="21"/>
      <c r="F7" s="575" t="s">
        <v>602</v>
      </c>
      <c r="G7" s="576"/>
      <c r="H7" s="577"/>
      <c r="I7" s="578" t="s">
        <v>305</v>
      </c>
      <c r="J7" s="579"/>
      <c r="K7" s="580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603</v>
      </c>
      <c r="H8" s="427"/>
      <c r="I8" s="96"/>
      <c r="J8" s="97" t="s">
        <v>600</v>
      </c>
      <c r="K8" s="544"/>
    </row>
    <row r="9" spans="2:17" s="88" customFormat="1" ht="15.75" customHeight="1" x14ac:dyDescent="0.25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75" x14ac:dyDescent="0.25">
      <c r="B10" s="98"/>
      <c r="C10" s="356" t="s">
        <v>36</v>
      </c>
      <c r="D10" s="347" t="s">
        <v>375</v>
      </c>
      <c r="E10" s="469"/>
      <c r="F10" s="299">
        <v>45712055</v>
      </c>
      <c r="G10" s="299">
        <v>59468160</v>
      </c>
      <c r="H10" s="299">
        <v>105180215</v>
      </c>
      <c r="I10" s="299">
        <v>46345580</v>
      </c>
      <c r="J10" s="299">
        <v>45332998</v>
      </c>
      <c r="K10" s="546">
        <v>91678578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75" x14ac:dyDescent="0.25">
      <c r="B11" s="101"/>
      <c r="C11" s="357" t="s">
        <v>4</v>
      </c>
      <c r="D11" s="348" t="s">
        <v>376</v>
      </c>
      <c r="E11" s="470"/>
      <c r="F11" s="300">
        <v>22586320</v>
      </c>
      <c r="G11" s="300">
        <v>50382710</v>
      </c>
      <c r="H11" s="300">
        <v>72969030</v>
      </c>
      <c r="I11" s="300">
        <v>21993073</v>
      </c>
      <c r="J11" s="300">
        <v>36480037</v>
      </c>
      <c r="K11" s="547">
        <v>58473110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75" x14ac:dyDescent="0.25">
      <c r="B12" s="89"/>
      <c r="C12" s="358" t="s">
        <v>5</v>
      </c>
      <c r="D12" s="288" t="s">
        <v>377</v>
      </c>
      <c r="E12" s="470" t="s">
        <v>343</v>
      </c>
      <c r="F12" s="301">
        <v>22587800</v>
      </c>
      <c r="G12" s="301">
        <v>44945266</v>
      </c>
      <c r="H12" s="301">
        <v>67533066</v>
      </c>
      <c r="I12" s="301">
        <v>21996370</v>
      </c>
      <c r="J12" s="301">
        <v>33423851</v>
      </c>
      <c r="K12" s="548">
        <v>55420221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75" x14ac:dyDescent="0.25">
      <c r="B13" s="89"/>
      <c r="C13" s="358" t="s">
        <v>6</v>
      </c>
      <c r="D13" s="247" t="s">
        <v>378</v>
      </c>
      <c r="E13" s="470" t="s">
        <v>344</v>
      </c>
      <c r="F13" s="301">
        <v>3181</v>
      </c>
      <c r="G13" s="301">
        <v>5448812</v>
      </c>
      <c r="H13" s="301">
        <v>5451993</v>
      </c>
      <c r="I13" s="301">
        <v>1159</v>
      </c>
      <c r="J13" s="301">
        <v>3064872</v>
      </c>
      <c r="K13" s="548">
        <v>3066031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75" x14ac:dyDescent="0.25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75" x14ac:dyDescent="0.25">
      <c r="B15" s="89"/>
      <c r="C15" s="358" t="s">
        <v>9</v>
      </c>
      <c r="D15" s="247" t="s">
        <v>389</v>
      </c>
      <c r="E15" s="471"/>
      <c r="F15" s="301">
        <v>-4661</v>
      </c>
      <c r="G15" s="301">
        <v>-11368</v>
      </c>
      <c r="H15" s="301">
        <v>-16029</v>
      </c>
      <c r="I15" s="301">
        <v>-4456</v>
      </c>
      <c r="J15" s="301">
        <v>-8686</v>
      </c>
      <c r="K15" s="548">
        <v>-13142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5" x14ac:dyDescent="0.25">
      <c r="B16" s="89"/>
      <c r="C16" s="357" t="s">
        <v>21</v>
      </c>
      <c r="D16" s="349" t="s">
        <v>380</v>
      </c>
      <c r="E16" s="470" t="s">
        <v>345</v>
      </c>
      <c r="F16" s="300">
        <v>106453</v>
      </c>
      <c r="G16" s="300">
        <v>10628</v>
      </c>
      <c r="H16" s="300">
        <v>117081</v>
      </c>
      <c r="I16" s="300">
        <v>78410</v>
      </c>
      <c r="J16" s="300">
        <v>5769</v>
      </c>
      <c r="K16" s="547">
        <v>84179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59" t="s">
        <v>22</v>
      </c>
      <c r="D17" s="247" t="s">
        <v>207</v>
      </c>
      <c r="E17" s="470"/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548">
        <v>0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75" x14ac:dyDescent="0.25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75" x14ac:dyDescent="0.25">
      <c r="B19" s="89"/>
      <c r="C19" s="359" t="s">
        <v>24</v>
      </c>
      <c r="D19" s="288" t="s">
        <v>381</v>
      </c>
      <c r="E19" s="470"/>
      <c r="F19" s="301">
        <v>106453</v>
      </c>
      <c r="G19" s="301">
        <v>10628</v>
      </c>
      <c r="H19" s="301">
        <v>117081</v>
      </c>
      <c r="I19" s="301">
        <v>78410</v>
      </c>
      <c r="J19" s="301">
        <v>5769</v>
      </c>
      <c r="K19" s="548">
        <v>84179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5" x14ac:dyDescent="0.25">
      <c r="B20" s="89"/>
      <c r="C20" s="360" t="s">
        <v>65</v>
      </c>
      <c r="D20" s="349" t="s">
        <v>382</v>
      </c>
      <c r="E20" s="470" t="s">
        <v>346</v>
      </c>
      <c r="F20" s="300">
        <v>21156092</v>
      </c>
      <c r="G20" s="300">
        <v>8179646</v>
      </c>
      <c r="H20" s="300">
        <v>29335738</v>
      </c>
      <c r="I20" s="300">
        <v>19426300</v>
      </c>
      <c r="J20" s="300">
        <v>8378276</v>
      </c>
      <c r="K20" s="547">
        <v>27804576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75" x14ac:dyDescent="0.25">
      <c r="B21" s="89"/>
      <c r="C21" s="358" t="s">
        <v>367</v>
      </c>
      <c r="D21" s="247" t="s">
        <v>207</v>
      </c>
      <c r="E21" s="470"/>
      <c r="F21" s="301">
        <v>11519163</v>
      </c>
      <c r="G21" s="301">
        <v>8175539</v>
      </c>
      <c r="H21" s="301">
        <v>19694702</v>
      </c>
      <c r="I21" s="301">
        <v>11065793</v>
      </c>
      <c r="J21" s="301">
        <v>8375039</v>
      </c>
      <c r="K21" s="548">
        <v>19440832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75" x14ac:dyDescent="0.25">
      <c r="B22" s="89"/>
      <c r="C22" s="358" t="s">
        <v>368</v>
      </c>
      <c r="D22" s="288" t="s">
        <v>208</v>
      </c>
      <c r="E22" s="470"/>
      <c r="F22" s="301">
        <v>38085</v>
      </c>
      <c r="G22" s="301">
        <v>4107</v>
      </c>
      <c r="H22" s="301">
        <v>42192</v>
      </c>
      <c r="I22" s="301">
        <v>38085</v>
      </c>
      <c r="J22" s="301">
        <v>3237</v>
      </c>
      <c r="K22" s="548">
        <v>41322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75" x14ac:dyDescent="0.25">
      <c r="B23" s="103"/>
      <c r="C23" s="358" t="s">
        <v>383</v>
      </c>
      <c r="D23" s="288" t="s">
        <v>381</v>
      </c>
      <c r="E23" s="470"/>
      <c r="F23" s="301">
        <v>9598844</v>
      </c>
      <c r="G23" s="301">
        <v>0</v>
      </c>
      <c r="H23" s="301">
        <v>9598844</v>
      </c>
      <c r="I23" s="301">
        <v>8322422</v>
      </c>
      <c r="J23" s="301">
        <v>0</v>
      </c>
      <c r="K23" s="548">
        <v>8322422</v>
      </c>
      <c r="N23" s="282">
        <f t="shared" si="2"/>
        <v>0</v>
      </c>
      <c r="O23" s="282">
        <f t="shared" si="3"/>
        <v>0</v>
      </c>
    </row>
    <row r="24" spans="2:17" s="100" customFormat="1" ht="15.75" x14ac:dyDescent="0.25">
      <c r="B24" s="103"/>
      <c r="C24" s="360" t="s">
        <v>66</v>
      </c>
      <c r="D24" s="349" t="s">
        <v>386</v>
      </c>
      <c r="E24" s="470" t="s">
        <v>347</v>
      </c>
      <c r="F24" s="300">
        <v>1863190</v>
      </c>
      <c r="G24" s="300">
        <v>895176</v>
      </c>
      <c r="H24" s="300">
        <v>2758366</v>
      </c>
      <c r="I24" s="300">
        <v>4847797</v>
      </c>
      <c r="J24" s="300">
        <v>468916</v>
      </c>
      <c r="K24" s="547">
        <v>5316713</v>
      </c>
      <c r="N24" s="282">
        <f t="shared" si="2"/>
        <v>0</v>
      </c>
      <c r="O24" s="282">
        <f t="shared" si="3"/>
        <v>0</v>
      </c>
    </row>
    <row r="25" spans="2:17" s="88" customFormat="1" ht="31.5" x14ac:dyDescent="0.25">
      <c r="B25" s="89"/>
      <c r="C25" s="358" t="s">
        <v>384</v>
      </c>
      <c r="D25" s="288" t="s">
        <v>387</v>
      </c>
      <c r="E25" s="472"/>
      <c r="F25" s="301">
        <v>1863190</v>
      </c>
      <c r="G25" s="301">
        <v>895176</v>
      </c>
      <c r="H25" s="301">
        <v>2758366</v>
      </c>
      <c r="I25" s="301">
        <v>4847797</v>
      </c>
      <c r="J25" s="301">
        <v>468916</v>
      </c>
      <c r="K25" s="548">
        <v>5316713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5" x14ac:dyDescent="0.25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5" x14ac:dyDescent="0.25">
      <c r="B27" s="89"/>
      <c r="C27" s="362" t="s">
        <v>38</v>
      </c>
      <c r="D27" s="351" t="s">
        <v>566</v>
      </c>
      <c r="E27" s="470" t="s">
        <v>348</v>
      </c>
      <c r="F27" s="300">
        <v>128610120</v>
      </c>
      <c r="G27" s="300">
        <v>95260168</v>
      </c>
      <c r="H27" s="300">
        <v>223870288</v>
      </c>
      <c r="I27" s="300">
        <v>110511795</v>
      </c>
      <c r="J27" s="300">
        <v>67835251</v>
      </c>
      <c r="K27" s="547">
        <v>178347046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75" x14ac:dyDescent="0.25">
      <c r="B28" s="89"/>
      <c r="C28" s="357" t="s">
        <v>39</v>
      </c>
      <c r="D28" s="348" t="s">
        <v>390</v>
      </c>
      <c r="E28" s="470"/>
      <c r="F28" s="300">
        <v>102792186</v>
      </c>
      <c r="G28" s="300">
        <v>81400594</v>
      </c>
      <c r="H28" s="300">
        <v>184192780</v>
      </c>
      <c r="I28" s="300">
        <v>85452141</v>
      </c>
      <c r="J28" s="300">
        <v>60821838</v>
      </c>
      <c r="K28" s="547">
        <v>146273979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75" x14ac:dyDescent="0.25">
      <c r="B29" s="89"/>
      <c r="C29" s="360" t="s">
        <v>40</v>
      </c>
      <c r="D29" s="352" t="s">
        <v>392</v>
      </c>
      <c r="E29" s="473"/>
      <c r="F29" s="300">
        <v>5442997</v>
      </c>
      <c r="G29" s="300">
        <v>14871675</v>
      </c>
      <c r="H29" s="300">
        <v>20314672</v>
      </c>
      <c r="I29" s="300">
        <v>5857282</v>
      </c>
      <c r="J29" s="300">
        <v>8095139</v>
      </c>
      <c r="K29" s="547">
        <v>13952421</v>
      </c>
      <c r="N29" s="282">
        <f t="shared" si="2"/>
        <v>0</v>
      </c>
      <c r="O29" s="282">
        <f t="shared" si="3"/>
        <v>0</v>
      </c>
    </row>
    <row r="30" spans="2:17" s="100" customFormat="1" ht="15.75" x14ac:dyDescent="0.25">
      <c r="B30" s="103"/>
      <c r="C30" s="360" t="s">
        <v>41</v>
      </c>
      <c r="D30" s="349" t="s">
        <v>567</v>
      </c>
      <c r="E30" s="470"/>
      <c r="F30" s="300">
        <v>22344071</v>
      </c>
      <c r="G30" s="300">
        <v>0</v>
      </c>
      <c r="H30" s="300">
        <v>22344071</v>
      </c>
      <c r="I30" s="300">
        <v>21037665</v>
      </c>
      <c r="J30" s="300">
        <v>0</v>
      </c>
      <c r="K30" s="547">
        <v>21037665</v>
      </c>
      <c r="N30" s="282">
        <f>+H30-F30-G30</f>
        <v>0</v>
      </c>
      <c r="O30" s="282">
        <f>+K30-I30-J30</f>
        <v>0</v>
      </c>
    </row>
    <row r="31" spans="2:17" s="88" customFormat="1" ht="15.75" x14ac:dyDescent="0.25">
      <c r="B31" s="89"/>
      <c r="C31" s="358" t="s">
        <v>288</v>
      </c>
      <c r="D31" s="350" t="s">
        <v>207</v>
      </c>
      <c r="E31" s="470"/>
      <c r="F31" s="301">
        <v>22344071</v>
      </c>
      <c r="G31" s="301">
        <v>0</v>
      </c>
      <c r="H31" s="301">
        <v>22344071</v>
      </c>
      <c r="I31" s="301">
        <v>21037665</v>
      </c>
      <c r="J31" s="301">
        <v>0</v>
      </c>
      <c r="K31" s="548">
        <v>21037665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75" x14ac:dyDescent="0.25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75" x14ac:dyDescent="0.25">
      <c r="B33" s="103"/>
      <c r="C33" s="361" t="s">
        <v>393</v>
      </c>
      <c r="D33" s="348" t="s">
        <v>389</v>
      </c>
      <c r="E33" s="470"/>
      <c r="F33" s="300">
        <v>-1969134</v>
      </c>
      <c r="G33" s="300">
        <v>-1012101</v>
      </c>
      <c r="H33" s="300">
        <v>-2981235</v>
      </c>
      <c r="I33" s="300">
        <v>-1835293</v>
      </c>
      <c r="J33" s="300">
        <v>-1081726</v>
      </c>
      <c r="K33" s="547">
        <v>-2917019</v>
      </c>
      <c r="N33" s="282">
        <f t="shared" si="2"/>
        <v>0</v>
      </c>
      <c r="O33" s="282">
        <f t="shared" si="3"/>
        <v>0</v>
      </c>
    </row>
    <row r="34" spans="2:17" s="100" customFormat="1" ht="47.25" x14ac:dyDescent="0.25">
      <c r="B34" s="103"/>
      <c r="C34" s="248" t="s">
        <v>50</v>
      </c>
      <c r="D34" s="249" t="s">
        <v>329</v>
      </c>
      <c r="E34" s="470" t="s">
        <v>349</v>
      </c>
      <c r="F34" s="300">
        <v>28799</v>
      </c>
      <c r="G34" s="300">
        <v>0</v>
      </c>
      <c r="H34" s="300">
        <v>28799</v>
      </c>
      <c r="I34" s="300">
        <v>16219</v>
      </c>
      <c r="J34" s="300">
        <v>0</v>
      </c>
      <c r="K34" s="547">
        <v>16219</v>
      </c>
      <c r="N34" s="282">
        <f t="shared" si="2"/>
        <v>0</v>
      </c>
      <c r="O34" s="282">
        <f t="shared" si="3"/>
        <v>0</v>
      </c>
    </row>
    <row r="35" spans="2:17" s="88" customFormat="1" ht="15.75" x14ac:dyDescent="0.25">
      <c r="B35" s="89"/>
      <c r="C35" s="359" t="s">
        <v>52</v>
      </c>
      <c r="D35" s="247" t="s">
        <v>394</v>
      </c>
      <c r="E35" s="472"/>
      <c r="F35" s="301">
        <v>28799</v>
      </c>
      <c r="G35" s="301">
        <v>0</v>
      </c>
      <c r="H35" s="301">
        <v>28799</v>
      </c>
      <c r="I35" s="301">
        <v>16219</v>
      </c>
      <c r="J35" s="301">
        <v>0</v>
      </c>
      <c r="K35" s="548">
        <v>16219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75" x14ac:dyDescent="0.25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75" x14ac:dyDescent="0.25">
      <c r="B37" s="89"/>
      <c r="C37" s="360" t="s">
        <v>60</v>
      </c>
      <c r="D37" s="349" t="s">
        <v>395</v>
      </c>
      <c r="E37" s="471"/>
      <c r="F37" s="300">
        <v>90500</v>
      </c>
      <c r="G37" s="300">
        <v>0</v>
      </c>
      <c r="H37" s="300">
        <v>90500</v>
      </c>
      <c r="I37" s="300">
        <v>67600</v>
      </c>
      <c r="J37" s="300">
        <v>0</v>
      </c>
      <c r="K37" s="547">
        <v>67600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75" x14ac:dyDescent="0.25">
      <c r="B38" s="89"/>
      <c r="C38" s="365" t="s">
        <v>168</v>
      </c>
      <c r="D38" s="352" t="s">
        <v>396</v>
      </c>
      <c r="E38" s="470" t="s">
        <v>350</v>
      </c>
      <c r="F38" s="300">
        <v>90000</v>
      </c>
      <c r="G38" s="300">
        <v>0</v>
      </c>
      <c r="H38" s="300">
        <v>90000</v>
      </c>
      <c r="I38" s="300">
        <v>67500</v>
      </c>
      <c r="J38" s="300">
        <v>0</v>
      </c>
      <c r="K38" s="547">
        <v>67500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75" x14ac:dyDescent="0.25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75" x14ac:dyDescent="0.25">
      <c r="B40" s="89"/>
      <c r="C40" s="364" t="s">
        <v>170</v>
      </c>
      <c r="D40" s="247" t="s">
        <v>212</v>
      </c>
      <c r="E40" s="470"/>
      <c r="F40" s="301">
        <v>90000</v>
      </c>
      <c r="G40" s="301">
        <v>0</v>
      </c>
      <c r="H40" s="301">
        <v>90000</v>
      </c>
      <c r="I40" s="301">
        <v>67500</v>
      </c>
      <c r="J40" s="301">
        <v>0</v>
      </c>
      <c r="K40" s="548">
        <v>67500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75" x14ac:dyDescent="0.25">
      <c r="B41" s="89"/>
      <c r="C41" s="366" t="s">
        <v>68</v>
      </c>
      <c r="D41" s="352" t="s">
        <v>398</v>
      </c>
      <c r="E41" s="470" t="s">
        <v>351</v>
      </c>
      <c r="F41" s="300">
        <v>500</v>
      </c>
      <c r="G41" s="300">
        <v>0</v>
      </c>
      <c r="H41" s="300">
        <v>500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75" x14ac:dyDescent="0.25">
      <c r="B42" s="89"/>
      <c r="C42" s="367" t="s">
        <v>172</v>
      </c>
      <c r="D42" s="247" t="s">
        <v>213</v>
      </c>
      <c r="E42" s="470"/>
      <c r="F42" s="301">
        <v>500</v>
      </c>
      <c r="G42" s="301">
        <v>0</v>
      </c>
      <c r="H42" s="301">
        <v>500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75" x14ac:dyDescent="0.25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75" x14ac:dyDescent="0.25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75" x14ac:dyDescent="0.25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75" x14ac:dyDescent="0.25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75" x14ac:dyDescent="0.25">
      <c r="B47" s="103"/>
      <c r="C47" s="368" t="s">
        <v>61</v>
      </c>
      <c r="D47" s="353" t="s">
        <v>86</v>
      </c>
      <c r="E47" s="470"/>
      <c r="F47" s="300">
        <v>8142213</v>
      </c>
      <c r="G47" s="300">
        <v>0</v>
      </c>
      <c r="H47" s="300">
        <v>8142213</v>
      </c>
      <c r="I47" s="300">
        <v>8183430</v>
      </c>
      <c r="J47" s="300">
        <v>0</v>
      </c>
      <c r="K47" s="547">
        <v>8183430</v>
      </c>
      <c r="N47" s="282">
        <f t="shared" si="2"/>
        <v>0</v>
      </c>
      <c r="O47" s="282">
        <f t="shared" si="3"/>
        <v>0</v>
      </c>
    </row>
    <row r="48" spans="2:17" s="100" customFormat="1" ht="15.75" x14ac:dyDescent="0.25">
      <c r="B48" s="103"/>
      <c r="C48" s="360" t="s">
        <v>62</v>
      </c>
      <c r="D48" s="353" t="s">
        <v>88</v>
      </c>
      <c r="E48" s="470"/>
      <c r="F48" s="300">
        <v>1232650</v>
      </c>
      <c r="G48" s="300">
        <v>0</v>
      </c>
      <c r="H48" s="300">
        <v>1232650</v>
      </c>
      <c r="I48" s="300">
        <v>960308</v>
      </c>
      <c r="J48" s="300">
        <v>0</v>
      </c>
      <c r="K48" s="547">
        <v>960308</v>
      </c>
      <c r="N48" s="282">
        <f t="shared" si="2"/>
        <v>0</v>
      </c>
      <c r="O48" s="282">
        <f t="shared" si="3"/>
        <v>0</v>
      </c>
    </row>
    <row r="49" spans="2:17" s="100" customFormat="1" ht="15.75" x14ac:dyDescent="0.25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75" x14ac:dyDescent="0.25">
      <c r="B50" s="103"/>
      <c r="C50" s="363" t="s">
        <v>75</v>
      </c>
      <c r="D50" s="355" t="s">
        <v>73</v>
      </c>
      <c r="E50" s="470"/>
      <c r="F50" s="301">
        <v>1232650</v>
      </c>
      <c r="G50" s="301">
        <v>0</v>
      </c>
      <c r="H50" s="301">
        <v>1232650</v>
      </c>
      <c r="I50" s="301">
        <v>960308</v>
      </c>
      <c r="J50" s="301">
        <v>0</v>
      </c>
      <c r="K50" s="548">
        <v>960308</v>
      </c>
      <c r="N50" s="282">
        <f t="shared" si="2"/>
        <v>0</v>
      </c>
      <c r="O50" s="282">
        <f t="shared" si="3"/>
        <v>0</v>
      </c>
    </row>
    <row r="51" spans="2:17" s="106" customFormat="1" ht="15.75" x14ac:dyDescent="0.25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75" x14ac:dyDescent="0.25">
      <c r="B52" s="103"/>
      <c r="C52" s="368" t="s">
        <v>76</v>
      </c>
      <c r="D52" s="353" t="s">
        <v>402</v>
      </c>
      <c r="E52" s="470"/>
      <c r="F52" s="300">
        <v>0</v>
      </c>
      <c r="G52" s="300">
        <v>0</v>
      </c>
      <c r="H52" s="300">
        <v>0</v>
      </c>
      <c r="I52" s="300">
        <v>518686</v>
      </c>
      <c r="J52" s="300">
        <v>0</v>
      </c>
      <c r="K52" s="547">
        <v>518686</v>
      </c>
      <c r="N52" s="282">
        <f t="shared" si="2"/>
        <v>0</v>
      </c>
      <c r="O52" s="282">
        <f t="shared" si="3"/>
        <v>0</v>
      </c>
    </row>
    <row r="53" spans="2:17" s="100" customFormat="1" ht="15.75" x14ac:dyDescent="0.25">
      <c r="B53" s="103"/>
      <c r="C53" s="366" t="s">
        <v>79</v>
      </c>
      <c r="D53" s="353" t="s">
        <v>403</v>
      </c>
      <c r="E53" s="470" t="s">
        <v>354</v>
      </c>
      <c r="F53" s="300">
        <v>3455725</v>
      </c>
      <c r="G53" s="300">
        <v>0</v>
      </c>
      <c r="H53" s="300">
        <v>3455725</v>
      </c>
      <c r="I53" s="300">
        <v>1661191</v>
      </c>
      <c r="J53" s="300">
        <v>0</v>
      </c>
      <c r="K53" s="547">
        <v>1661191</v>
      </c>
      <c r="N53" s="282">
        <f t="shared" si="2"/>
        <v>0</v>
      </c>
      <c r="O53" s="282">
        <f t="shared" si="3"/>
        <v>0</v>
      </c>
    </row>
    <row r="54" spans="2:17" s="100" customFormat="1" ht="15.75" x14ac:dyDescent="0.25">
      <c r="B54" s="103"/>
      <c r="C54" s="366" t="s">
        <v>80</v>
      </c>
      <c r="D54" s="353" t="s">
        <v>91</v>
      </c>
      <c r="E54" s="470" t="s">
        <v>355</v>
      </c>
      <c r="F54" s="300">
        <v>14438511</v>
      </c>
      <c r="G54" s="300">
        <v>212258</v>
      </c>
      <c r="H54" s="300">
        <v>14650769</v>
      </c>
      <c r="I54" s="300">
        <v>8560917</v>
      </c>
      <c r="J54" s="300">
        <v>146112</v>
      </c>
      <c r="K54" s="547">
        <v>8707029</v>
      </c>
      <c r="N54" s="282">
        <f t="shared" si="2"/>
        <v>0</v>
      </c>
      <c r="O54" s="282">
        <f t="shared" si="3"/>
        <v>0</v>
      </c>
    </row>
    <row r="55" spans="2:17" s="100" customFormat="1" ht="15.75" x14ac:dyDescent="0.25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.75" x14ac:dyDescent="0.3">
      <c r="B56" s="108"/>
      <c r="C56" s="251"/>
      <c r="D56" s="252" t="s">
        <v>404</v>
      </c>
      <c r="E56" s="109"/>
      <c r="F56" s="305">
        <v>201710573</v>
      </c>
      <c r="G56" s="305">
        <v>154940586</v>
      </c>
      <c r="H56" s="305">
        <v>356651159</v>
      </c>
      <c r="I56" s="305">
        <v>176825726</v>
      </c>
      <c r="J56" s="305">
        <v>113314361</v>
      </c>
      <c r="K56" s="236">
        <v>290140087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73"/>
      <c r="C58" s="573"/>
      <c r="D58" s="573"/>
      <c r="E58" s="573"/>
      <c r="F58" s="573"/>
      <c r="G58" s="573"/>
      <c r="H58" s="573"/>
      <c r="I58" s="573"/>
      <c r="J58" s="573"/>
      <c r="K58" s="573"/>
    </row>
    <row r="59" spans="2:17" s="88" customFormat="1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40625" defaultRowHeight="15.75" x14ac:dyDescent="0.25"/>
  <cols>
    <col min="1" max="1" width="2.42578125" style="25" customWidth="1"/>
    <col min="2" max="2" width="3.7109375" style="25" customWidth="1"/>
    <col min="3" max="3" width="9" style="136" bestFit="1" customWidth="1"/>
    <col min="4" max="4" width="55.7109375" style="25" customWidth="1"/>
    <col min="5" max="5" width="8.42578125" style="137" customWidth="1"/>
    <col min="6" max="6" width="14.7109375" style="112" customWidth="1"/>
    <col min="7" max="7" width="14.7109375" style="16" customWidth="1"/>
    <col min="8" max="11" width="14.710937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70" t="s">
        <v>594</v>
      </c>
      <c r="C2" s="571"/>
      <c r="D2" s="571"/>
      <c r="E2" s="571"/>
      <c r="F2" s="571"/>
      <c r="G2" s="571"/>
      <c r="H2" s="571"/>
      <c r="I2" s="571"/>
      <c r="J2" s="571"/>
      <c r="K2" s="572"/>
    </row>
    <row r="3" spans="2:15" ht="9.9499999999999993" customHeight="1" x14ac:dyDescent="0.25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91" t="s">
        <v>358</v>
      </c>
      <c r="G4" s="591"/>
      <c r="H4" s="591"/>
      <c r="I4" s="591" t="s">
        <v>358</v>
      </c>
      <c r="J4" s="591"/>
      <c r="K4" s="593"/>
    </row>
    <row r="5" spans="2:15" ht="15.75" customHeight="1" x14ac:dyDescent="0.25">
      <c r="B5" s="89"/>
      <c r="C5" s="122"/>
      <c r="D5" s="16"/>
      <c r="E5" s="126"/>
      <c r="F5" s="592"/>
      <c r="G5" s="592"/>
      <c r="H5" s="592"/>
      <c r="I5" s="592"/>
      <c r="J5" s="592"/>
      <c r="K5" s="594"/>
    </row>
    <row r="6" spans="2:15" ht="15.75" customHeight="1" x14ac:dyDescent="0.25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25">
      <c r="B7" s="89"/>
      <c r="C7" s="122"/>
      <c r="D7" s="16"/>
      <c r="E7" s="126"/>
      <c r="F7" s="575" t="s">
        <v>602</v>
      </c>
      <c r="G7" s="576"/>
      <c r="H7" s="577"/>
      <c r="I7" s="589" t="s">
        <v>305</v>
      </c>
      <c r="J7" s="589"/>
      <c r="K7" s="590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603</v>
      </c>
      <c r="H8" s="427"/>
      <c r="I8" s="96"/>
      <c r="J8" s="97" t="s">
        <v>600</v>
      </c>
      <c r="K8" s="544"/>
    </row>
    <row r="9" spans="2:15" x14ac:dyDescent="0.25">
      <c r="B9" s="89"/>
      <c r="C9" s="122"/>
      <c r="D9" s="16"/>
      <c r="E9" s="587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25">
      <c r="B10" s="5"/>
      <c r="C10" s="6"/>
      <c r="D10" s="12"/>
      <c r="E10" s="588"/>
      <c r="F10" s="127"/>
      <c r="G10" s="128"/>
      <c r="H10" s="428"/>
      <c r="I10" s="127"/>
      <c r="J10" s="128"/>
      <c r="K10" s="550"/>
    </row>
    <row r="11" spans="2:15" s="130" customFormat="1" x14ac:dyDescent="0.25">
      <c r="B11" s="129"/>
      <c r="C11" s="340" t="s">
        <v>36</v>
      </c>
      <c r="D11" s="284" t="s">
        <v>92</v>
      </c>
      <c r="E11" s="485" t="s">
        <v>343</v>
      </c>
      <c r="F11" s="552">
        <v>116955708</v>
      </c>
      <c r="G11" s="552">
        <v>112667597</v>
      </c>
      <c r="H11" s="552">
        <v>229623305</v>
      </c>
      <c r="I11" s="299">
        <v>100522707</v>
      </c>
      <c r="J11" s="299">
        <v>87556467</v>
      </c>
      <c r="K11" s="546">
        <v>188079174</v>
      </c>
      <c r="N11" s="298">
        <f>+H11-F11-G11</f>
        <v>0</v>
      </c>
      <c r="O11" s="298">
        <f>+K11-I11-J11</f>
        <v>0</v>
      </c>
    </row>
    <row r="12" spans="2:15" s="130" customFormat="1" x14ac:dyDescent="0.25">
      <c r="B12" s="26"/>
      <c r="C12" s="253" t="s">
        <v>38</v>
      </c>
      <c r="D12" s="254" t="s">
        <v>405</v>
      </c>
      <c r="E12" s="486" t="s">
        <v>344</v>
      </c>
      <c r="F12" s="303">
        <v>29428166</v>
      </c>
      <c r="G12" s="303">
        <v>23951628</v>
      </c>
      <c r="H12" s="303">
        <v>53379794</v>
      </c>
      <c r="I12" s="300">
        <v>24532732</v>
      </c>
      <c r="J12" s="300">
        <v>9284859</v>
      </c>
      <c r="K12" s="547">
        <v>33817591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25">
      <c r="B13" s="26"/>
      <c r="C13" s="253" t="s">
        <v>50</v>
      </c>
      <c r="D13" s="254" t="s">
        <v>331</v>
      </c>
      <c r="E13" s="486" t="s">
        <v>345</v>
      </c>
      <c r="F13" s="303">
        <v>6747707</v>
      </c>
      <c r="G13" s="303">
        <v>0</v>
      </c>
      <c r="H13" s="303">
        <v>6747707</v>
      </c>
      <c r="I13" s="300">
        <v>15551677</v>
      </c>
      <c r="J13" s="300">
        <v>0</v>
      </c>
      <c r="K13" s="547">
        <v>15551677</v>
      </c>
      <c r="N13" s="298">
        <f t="shared" si="0"/>
        <v>0</v>
      </c>
      <c r="O13" s="298">
        <f t="shared" si="1"/>
        <v>0</v>
      </c>
    </row>
    <row r="14" spans="2:15" x14ac:dyDescent="0.25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5" x14ac:dyDescent="0.25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25">
      <c r="B16" s="26"/>
      <c r="C16" s="343" t="s">
        <v>62</v>
      </c>
      <c r="D16" s="287" t="s">
        <v>407</v>
      </c>
      <c r="E16" s="486" t="s">
        <v>346</v>
      </c>
      <c r="F16" s="303">
        <v>1070484</v>
      </c>
      <c r="G16" s="303">
        <v>1782124</v>
      </c>
      <c r="H16" s="303">
        <v>2852608</v>
      </c>
      <c r="I16" s="300">
        <v>1837804</v>
      </c>
      <c r="J16" s="300">
        <v>469169</v>
      </c>
      <c r="K16" s="547">
        <v>2306973</v>
      </c>
      <c r="N16" s="298">
        <f t="shared" si="0"/>
        <v>0</v>
      </c>
      <c r="O16" s="298">
        <f t="shared" si="1"/>
        <v>0</v>
      </c>
    </row>
    <row r="17" spans="2:15" s="130" customFormat="1" ht="31.5" x14ac:dyDescent="0.25">
      <c r="B17" s="26"/>
      <c r="C17" s="344" t="s">
        <v>74</v>
      </c>
      <c r="D17" s="288" t="s">
        <v>408</v>
      </c>
      <c r="E17" s="486"/>
      <c r="F17" s="302">
        <v>1070484</v>
      </c>
      <c r="G17" s="302">
        <v>1782124</v>
      </c>
      <c r="H17" s="302">
        <v>2852608</v>
      </c>
      <c r="I17" s="302">
        <v>1837804</v>
      </c>
      <c r="J17" s="302">
        <v>469169</v>
      </c>
      <c r="K17" s="548">
        <v>2306973</v>
      </c>
      <c r="N17" s="298">
        <f t="shared" si="0"/>
        <v>0</v>
      </c>
      <c r="O17" s="298">
        <f t="shared" si="1"/>
        <v>0</v>
      </c>
    </row>
    <row r="18" spans="2:15" s="130" customFormat="1" ht="31.5" x14ac:dyDescent="0.25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5" x14ac:dyDescent="0.25">
      <c r="B19" s="26"/>
      <c r="C19" s="253" t="s">
        <v>63</v>
      </c>
      <c r="D19" s="285" t="s">
        <v>568</v>
      </c>
      <c r="E19" s="486" t="s">
        <v>347</v>
      </c>
      <c r="F19" s="303">
        <v>935953</v>
      </c>
      <c r="G19" s="303">
        <v>6139</v>
      </c>
      <c r="H19" s="303">
        <v>942092</v>
      </c>
      <c r="I19" s="300">
        <v>866843</v>
      </c>
      <c r="J19" s="300">
        <v>5575</v>
      </c>
      <c r="K19" s="547">
        <v>872418</v>
      </c>
      <c r="N19" s="298">
        <f t="shared" si="0"/>
        <v>0</v>
      </c>
      <c r="O19" s="298">
        <f t="shared" si="1"/>
        <v>0</v>
      </c>
    </row>
    <row r="20" spans="2:15" x14ac:dyDescent="0.25">
      <c r="B20" s="5"/>
      <c r="C20" s="253" t="s">
        <v>410</v>
      </c>
      <c r="D20" s="285" t="s">
        <v>94</v>
      </c>
      <c r="E20" s="486" t="s">
        <v>348</v>
      </c>
      <c r="F20" s="303">
        <v>1266744</v>
      </c>
      <c r="G20" s="553">
        <v>120058</v>
      </c>
      <c r="H20" s="303">
        <v>1386802</v>
      </c>
      <c r="I20" s="303">
        <v>1407746</v>
      </c>
      <c r="J20" s="307">
        <v>95000</v>
      </c>
      <c r="K20" s="547">
        <v>1502746</v>
      </c>
      <c r="N20" s="298">
        <f t="shared" si="0"/>
        <v>0</v>
      </c>
      <c r="O20" s="298">
        <f t="shared" si="1"/>
        <v>0</v>
      </c>
    </row>
    <row r="21" spans="2:15" s="130" customFormat="1" x14ac:dyDescent="0.25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25">
      <c r="B22" s="26"/>
      <c r="C22" s="346" t="s">
        <v>78</v>
      </c>
      <c r="D22" s="289" t="s">
        <v>229</v>
      </c>
      <c r="E22" s="486"/>
      <c r="F22" s="302">
        <v>958809</v>
      </c>
      <c r="G22" s="302">
        <v>0</v>
      </c>
      <c r="H22" s="302">
        <v>958809</v>
      </c>
      <c r="I22" s="301">
        <v>1070173</v>
      </c>
      <c r="J22" s="301">
        <v>0</v>
      </c>
      <c r="K22" s="548">
        <v>1070173</v>
      </c>
      <c r="N22" s="298">
        <f t="shared" si="0"/>
        <v>0</v>
      </c>
      <c r="O22" s="298">
        <f t="shared" si="1"/>
        <v>0</v>
      </c>
    </row>
    <row r="23" spans="2:15" s="130" customFormat="1" x14ac:dyDescent="0.25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25">
      <c r="B24" s="26"/>
      <c r="C24" s="346" t="s">
        <v>233</v>
      </c>
      <c r="D24" s="289" t="s">
        <v>95</v>
      </c>
      <c r="E24" s="486"/>
      <c r="F24" s="302">
        <v>307935</v>
      </c>
      <c r="G24" s="302">
        <v>120058</v>
      </c>
      <c r="H24" s="302">
        <v>427993</v>
      </c>
      <c r="I24" s="301">
        <v>337573</v>
      </c>
      <c r="J24" s="301">
        <v>95000</v>
      </c>
      <c r="K24" s="548">
        <v>432573</v>
      </c>
      <c r="N24" s="298">
        <f t="shared" si="0"/>
        <v>0</v>
      </c>
      <c r="O24" s="298">
        <f t="shared" si="1"/>
        <v>0</v>
      </c>
    </row>
    <row r="25" spans="2:15" s="130" customFormat="1" x14ac:dyDescent="0.25">
      <c r="B25" s="26"/>
      <c r="C25" s="253" t="s">
        <v>79</v>
      </c>
      <c r="D25" s="291" t="s">
        <v>411</v>
      </c>
      <c r="E25" s="486" t="s">
        <v>349</v>
      </c>
      <c r="F25" s="303">
        <v>2288989</v>
      </c>
      <c r="G25" s="303">
        <v>0</v>
      </c>
      <c r="H25" s="303">
        <v>2288989</v>
      </c>
      <c r="I25" s="300">
        <v>778245</v>
      </c>
      <c r="J25" s="300">
        <v>0</v>
      </c>
      <c r="K25" s="547">
        <v>778245</v>
      </c>
      <c r="N25" s="298">
        <f t="shared" si="0"/>
        <v>0</v>
      </c>
      <c r="O25" s="298">
        <f t="shared" si="1"/>
        <v>0</v>
      </c>
    </row>
    <row r="26" spans="2:15" x14ac:dyDescent="0.25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7.25" x14ac:dyDescent="0.25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25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25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25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9937629</v>
      </c>
      <c r="H30" s="303">
        <v>9937629</v>
      </c>
      <c r="I30" s="300">
        <v>0</v>
      </c>
      <c r="J30" s="300">
        <v>8824389</v>
      </c>
      <c r="K30" s="547">
        <v>8824389</v>
      </c>
      <c r="N30" s="298">
        <f t="shared" si="0"/>
        <v>0</v>
      </c>
      <c r="O30" s="298">
        <f t="shared" si="1"/>
        <v>0</v>
      </c>
    </row>
    <row r="31" spans="2:15" x14ac:dyDescent="0.25">
      <c r="B31" s="5"/>
      <c r="C31" s="346" t="s">
        <v>231</v>
      </c>
      <c r="D31" s="292" t="s">
        <v>228</v>
      </c>
      <c r="E31" s="486"/>
      <c r="F31" s="302">
        <v>0</v>
      </c>
      <c r="G31" s="302">
        <v>9937629</v>
      </c>
      <c r="H31" s="302">
        <v>9937629</v>
      </c>
      <c r="I31" s="302">
        <v>0</v>
      </c>
      <c r="J31" s="302">
        <v>8824389</v>
      </c>
      <c r="K31" s="548">
        <v>8824389</v>
      </c>
      <c r="N31" s="298">
        <f t="shared" si="0"/>
        <v>0</v>
      </c>
      <c r="O31" s="298">
        <f t="shared" si="1"/>
        <v>0</v>
      </c>
    </row>
    <row r="32" spans="2:15" x14ac:dyDescent="0.25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25">
      <c r="B33" s="132"/>
      <c r="C33" s="341" t="s">
        <v>83</v>
      </c>
      <c r="D33" s="293" t="s">
        <v>415</v>
      </c>
      <c r="E33" s="486" t="s">
        <v>353</v>
      </c>
      <c r="F33" s="303">
        <v>17467224</v>
      </c>
      <c r="G33" s="553">
        <v>5716723</v>
      </c>
      <c r="H33" s="303">
        <v>23183947</v>
      </c>
      <c r="I33" s="300">
        <v>10712191</v>
      </c>
      <c r="J33" s="308">
        <v>2969626</v>
      </c>
      <c r="K33" s="547">
        <v>13681817</v>
      </c>
      <c r="N33" s="298">
        <f t="shared" si="0"/>
        <v>0</v>
      </c>
      <c r="O33" s="298">
        <f t="shared" si="1"/>
        <v>0</v>
      </c>
    </row>
    <row r="34" spans="2:15" s="133" customFormat="1" x14ac:dyDescent="0.25">
      <c r="B34" s="132"/>
      <c r="C34" s="253" t="s">
        <v>84</v>
      </c>
      <c r="D34" s="291" t="s">
        <v>559</v>
      </c>
      <c r="E34" s="486" t="s">
        <v>354</v>
      </c>
      <c r="F34" s="303">
        <v>26175381</v>
      </c>
      <c r="G34" s="553">
        <v>132905</v>
      </c>
      <c r="H34" s="303">
        <v>26308286</v>
      </c>
      <c r="I34" s="300">
        <v>24552741</v>
      </c>
      <c r="J34" s="308">
        <v>172316</v>
      </c>
      <c r="K34" s="547">
        <v>24725057</v>
      </c>
      <c r="N34" s="298">
        <f t="shared" si="0"/>
        <v>0</v>
      </c>
      <c r="O34" s="298">
        <f t="shared" si="1"/>
        <v>0</v>
      </c>
    </row>
    <row r="35" spans="2:15" s="133" customFormat="1" x14ac:dyDescent="0.25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25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25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25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25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30" x14ac:dyDescent="0.25">
      <c r="B40" s="5"/>
      <c r="C40" s="345" t="s">
        <v>237</v>
      </c>
      <c r="D40" s="294" t="s">
        <v>416</v>
      </c>
      <c r="E40" s="486"/>
      <c r="F40" s="302">
        <v>6183764</v>
      </c>
      <c r="G40" s="302">
        <v>0</v>
      </c>
      <c r="H40" s="302">
        <v>6183764</v>
      </c>
      <c r="I40" s="301">
        <v>5888583</v>
      </c>
      <c r="J40" s="301">
        <v>0</v>
      </c>
      <c r="K40" s="548">
        <v>5888583</v>
      </c>
      <c r="N40" s="298">
        <f t="shared" si="0"/>
        <v>0</v>
      </c>
      <c r="O40" s="298">
        <f t="shared" si="1"/>
        <v>0</v>
      </c>
    </row>
    <row r="41" spans="2:15" ht="30" x14ac:dyDescent="0.25">
      <c r="B41" s="5"/>
      <c r="C41" s="345" t="s">
        <v>238</v>
      </c>
      <c r="D41" s="294" t="s">
        <v>417</v>
      </c>
      <c r="E41" s="486"/>
      <c r="F41" s="302">
        <v>-321010</v>
      </c>
      <c r="G41" s="302">
        <v>132905</v>
      </c>
      <c r="H41" s="302">
        <v>-188105</v>
      </c>
      <c r="I41" s="301">
        <v>-260772</v>
      </c>
      <c r="J41" s="301">
        <v>172316</v>
      </c>
      <c r="K41" s="548">
        <v>-88456</v>
      </c>
      <c r="N41" s="298">
        <f t="shared" si="0"/>
        <v>0</v>
      </c>
      <c r="O41" s="298">
        <f t="shared" si="1"/>
        <v>0</v>
      </c>
    </row>
    <row r="42" spans="2:15" x14ac:dyDescent="0.25">
      <c r="B42" s="5"/>
      <c r="C42" s="345" t="s">
        <v>418</v>
      </c>
      <c r="D42" s="289" t="s">
        <v>101</v>
      </c>
      <c r="E42" s="486"/>
      <c r="F42" s="302">
        <v>16325022</v>
      </c>
      <c r="G42" s="302">
        <v>0</v>
      </c>
      <c r="H42" s="302">
        <v>16325022</v>
      </c>
      <c r="I42" s="301">
        <v>12542484</v>
      </c>
      <c r="J42" s="301">
        <v>0</v>
      </c>
      <c r="K42" s="548">
        <v>12542484</v>
      </c>
      <c r="N42" s="298">
        <f t="shared" si="0"/>
        <v>0</v>
      </c>
      <c r="O42" s="298">
        <f t="shared" si="1"/>
        <v>0</v>
      </c>
    </row>
    <row r="43" spans="2:15" x14ac:dyDescent="0.25">
      <c r="B43" s="5"/>
      <c r="C43" s="345" t="s">
        <v>419</v>
      </c>
      <c r="D43" s="294" t="s">
        <v>102</v>
      </c>
      <c r="E43" s="486"/>
      <c r="F43" s="302">
        <v>522535</v>
      </c>
      <c r="G43" s="302">
        <v>0</v>
      </c>
      <c r="H43" s="302">
        <v>522535</v>
      </c>
      <c r="I43" s="301">
        <v>522535</v>
      </c>
      <c r="J43" s="301">
        <v>0</v>
      </c>
      <c r="K43" s="548">
        <v>522535</v>
      </c>
      <c r="N43" s="298">
        <f t="shared" si="0"/>
        <v>0</v>
      </c>
      <c r="O43" s="298">
        <f t="shared" si="1"/>
        <v>0</v>
      </c>
    </row>
    <row r="44" spans="2:15" x14ac:dyDescent="0.25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25">
      <c r="B45" s="5"/>
      <c r="C45" s="345" t="s">
        <v>421</v>
      </c>
      <c r="D45" s="294" t="s">
        <v>104</v>
      </c>
      <c r="E45" s="486"/>
      <c r="F45" s="302">
        <v>15695230</v>
      </c>
      <c r="G45" s="302">
        <v>0</v>
      </c>
      <c r="H45" s="302">
        <v>15695230</v>
      </c>
      <c r="I45" s="301">
        <v>11917214</v>
      </c>
      <c r="J45" s="301">
        <v>0</v>
      </c>
      <c r="K45" s="548">
        <v>11917214</v>
      </c>
      <c r="N45" s="298">
        <f t="shared" si="0"/>
        <v>0</v>
      </c>
      <c r="O45" s="298">
        <f t="shared" si="1"/>
        <v>0</v>
      </c>
    </row>
    <row r="46" spans="2:15" s="133" customFormat="1" x14ac:dyDescent="0.25">
      <c r="B46" s="132"/>
      <c r="C46" s="345" t="s">
        <v>422</v>
      </c>
      <c r="D46" s="294" t="s">
        <v>105</v>
      </c>
      <c r="E46" s="486"/>
      <c r="F46" s="302">
        <v>107257</v>
      </c>
      <c r="G46" s="302">
        <v>0</v>
      </c>
      <c r="H46" s="302">
        <v>107257</v>
      </c>
      <c r="I46" s="301">
        <v>102735</v>
      </c>
      <c r="J46" s="301">
        <v>0</v>
      </c>
      <c r="K46" s="548">
        <v>102735</v>
      </c>
      <c r="N46" s="298">
        <f t="shared" si="0"/>
        <v>0</v>
      </c>
      <c r="O46" s="298">
        <f t="shared" si="1"/>
        <v>0</v>
      </c>
    </row>
    <row r="47" spans="2:15" x14ac:dyDescent="0.25">
      <c r="B47" s="5"/>
      <c r="C47" s="345" t="s">
        <v>423</v>
      </c>
      <c r="D47" s="289" t="s">
        <v>106</v>
      </c>
      <c r="E47" s="486"/>
      <c r="F47" s="302">
        <v>1387697</v>
      </c>
      <c r="G47" s="302">
        <v>0</v>
      </c>
      <c r="H47" s="302">
        <v>1387697</v>
      </c>
      <c r="I47" s="301">
        <v>3782538</v>
      </c>
      <c r="J47" s="301">
        <v>0</v>
      </c>
      <c r="K47" s="548">
        <v>3782538</v>
      </c>
      <c r="N47" s="298">
        <f t="shared" si="0"/>
        <v>0</v>
      </c>
      <c r="O47" s="298">
        <f t="shared" si="1"/>
        <v>0</v>
      </c>
    </row>
    <row r="48" spans="2:15" s="133" customFormat="1" x14ac:dyDescent="0.25">
      <c r="B48" s="132"/>
      <c r="C48" s="345" t="s">
        <v>424</v>
      </c>
      <c r="D48" s="295" t="s">
        <v>425</v>
      </c>
      <c r="E48" s="486"/>
      <c r="F48" s="302">
        <v>0</v>
      </c>
      <c r="G48" s="302">
        <v>0</v>
      </c>
      <c r="H48" s="302">
        <v>0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25">
      <c r="B49" s="5"/>
      <c r="C49" s="345" t="s">
        <v>426</v>
      </c>
      <c r="D49" s="295" t="s">
        <v>427</v>
      </c>
      <c r="E49" s="486"/>
      <c r="F49" s="302">
        <v>1387697</v>
      </c>
      <c r="G49" s="302">
        <v>0</v>
      </c>
      <c r="H49" s="302">
        <v>1387697</v>
      </c>
      <c r="I49" s="301">
        <v>3782538</v>
      </c>
      <c r="J49" s="301">
        <v>0</v>
      </c>
      <c r="K49" s="548">
        <v>3782538</v>
      </c>
      <c r="N49" s="298">
        <f t="shared" si="0"/>
        <v>0</v>
      </c>
      <c r="O49" s="298">
        <f t="shared" si="1"/>
        <v>0</v>
      </c>
    </row>
    <row r="50" spans="2:15" x14ac:dyDescent="0.25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25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25">
      <c r="B52" s="27"/>
      <c r="C52" s="256"/>
      <c r="D52" s="296" t="s">
        <v>430</v>
      </c>
      <c r="E52" s="488"/>
      <c r="F52" s="555">
        <v>202336356</v>
      </c>
      <c r="G52" s="555">
        <v>154314803</v>
      </c>
      <c r="H52" s="556">
        <v>356651159</v>
      </c>
      <c r="I52" s="305">
        <v>180762686</v>
      </c>
      <c r="J52" s="305">
        <v>109377401</v>
      </c>
      <c r="K52" s="236">
        <v>290140087</v>
      </c>
      <c r="N52" s="298">
        <f t="shared" si="0"/>
        <v>0</v>
      </c>
      <c r="O52" s="298">
        <f t="shared" si="1"/>
        <v>0</v>
      </c>
    </row>
    <row r="53" spans="2:15" x14ac:dyDescent="0.25">
      <c r="B53" s="7"/>
      <c r="C53" s="11"/>
      <c r="D53" s="12"/>
      <c r="E53" s="123"/>
      <c r="F53" s="135"/>
      <c r="H53" s="113"/>
    </row>
    <row r="54" spans="2:15" x14ac:dyDescent="0.25">
      <c r="B54" s="573"/>
      <c r="C54" s="573"/>
      <c r="D54" s="573"/>
      <c r="E54" s="573"/>
      <c r="F54" s="573"/>
      <c r="G54" s="573"/>
      <c r="H54" s="573"/>
      <c r="I54" s="573"/>
      <c r="J54" s="573"/>
      <c r="K54" s="573"/>
    </row>
    <row r="56" spans="2:15" x14ac:dyDescent="0.25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25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25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25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25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25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25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25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25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40625" defaultRowHeight="12.75" x14ac:dyDescent="0.2"/>
  <cols>
    <col min="1" max="1" width="3" style="141" customWidth="1"/>
    <col min="2" max="2" width="9.140625" style="141"/>
    <col min="3" max="3" width="72.5703125" style="141" bestFit="1" customWidth="1"/>
    <col min="4" max="4" width="8.28515625" style="489" customWidth="1"/>
    <col min="5" max="10" width="16.7109375" style="141" customWidth="1"/>
    <col min="11" max="16384" width="9.140625" style="141"/>
  </cols>
  <sheetData>
    <row r="1" spans="1:11" x14ac:dyDescent="0.2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25">
      <c r="A2" s="142"/>
      <c r="B2" s="600" t="s">
        <v>595</v>
      </c>
      <c r="C2" s="601"/>
      <c r="D2" s="143"/>
      <c r="E2" s="606" t="s">
        <v>358</v>
      </c>
      <c r="F2" s="606"/>
      <c r="G2" s="606"/>
      <c r="H2" s="606" t="s">
        <v>358</v>
      </c>
      <c r="I2" s="606"/>
      <c r="J2" s="606"/>
    </row>
    <row r="3" spans="1:11" ht="16.5" customHeight="1" x14ac:dyDescent="0.2">
      <c r="A3" s="142"/>
      <c r="B3" s="602"/>
      <c r="C3" s="601"/>
      <c r="D3" s="143"/>
      <c r="E3" s="603" t="s">
        <v>107</v>
      </c>
      <c r="F3" s="604"/>
      <c r="G3" s="604"/>
      <c r="H3" s="603" t="s">
        <v>108</v>
      </c>
      <c r="I3" s="604"/>
      <c r="J3" s="605"/>
    </row>
    <row r="4" spans="1:11" ht="16.5" customHeight="1" x14ac:dyDescent="0.2">
      <c r="A4" s="142"/>
      <c r="B4" s="310"/>
      <c r="C4" s="309"/>
      <c r="D4" s="143"/>
      <c r="E4" s="595" t="s">
        <v>602</v>
      </c>
      <c r="F4" s="596"/>
      <c r="G4" s="597"/>
      <c r="H4" s="597" t="s">
        <v>305</v>
      </c>
      <c r="I4" s="598"/>
      <c r="J4" s="599"/>
    </row>
    <row r="5" spans="1:11" ht="15.75" x14ac:dyDescent="0.25">
      <c r="A5" s="144"/>
      <c r="B5" s="153"/>
      <c r="C5" s="183"/>
      <c r="D5" s="19"/>
      <c r="E5" s="474"/>
      <c r="F5" s="97" t="s">
        <v>603</v>
      </c>
      <c r="G5" s="540"/>
      <c r="H5" s="539"/>
      <c r="I5" s="97" t="s">
        <v>600</v>
      </c>
      <c r="J5" s="481"/>
      <c r="K5" s="112"/>
    </row>
    <row r="6" spans="1:11" ht="9.9499999999999993" customHeight="1" x14ac:dyDescent="0.25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75" x14ac:dyDescent="0.2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75" x14ac:dyDescent="0.25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75" x14ac:dyDescent="0.25">
      <c r="A9" s="142"/>
      <c r="B9" s="369" t="s">
        <v>110</v>
      </c>
      <c r="C9" s="10"/>
      <c r="D9" s="563"/>
      <c r="E9" s="558">
        <v>171810392</v>
      </c>
      <c r="F9" s="558">
        <v>324212143</v>
      </c>
      <c r="G9" s="558">
        <v>496022535</v>
      </c>
      <c r="H9" s="558">
        <v>169848124</v>
      </c>
      <c r="I9" s="558">
        <v>219771419</v>
      </c>
      <c r="J9" s="558">
        <v>389619543</v>
      </c>
    </row>
    <row r="10" spans="1:11" ht="15.75" x14ac:dyDescent="0.25">
      <c r="A10" s="142"/>
      <c r="B10" s="369" t="s">
        <v>36</v>
      </c>
      <c r="C10" s="10" t="s">
        <v>111</v>
      </c>
      <c r="D10" s="317" t="s">
        <v>343</v>
      </c>
      <c r="E10" s="559">
        <v>33132942</v>
      </c>
      <c r="F10" s="559">
        <v>25592926</v>
      </c>
      <c r="G10" s="559">
        <v>58725868</v>
      </c>
      <c r="H10" s="559">
        <v>27703210</v>
      </c>
      <c r="I10" s="559">
        <v>21206423</v>
      </c>
      <c r="J10" s="559">
        <v>48909633</v>
      </c>
    </row>
    <row r="11" spans="1:11" ht="15.75" x14ac:dyDescent="0.25">
      <c r="A11" s="142"/>
      <c r="B11" s="370" t="s">
        <v>511</v>
      </c>
      <c r="C11" s="7" t="s">
        <v>112</v>
      </c>
      <c r="D11" s="317"/>
      <c r="E11" s="302">
        <v>32685052</v>
      </c>
      <c r="F11" s="302">
        <v>13367283</v>
      </c>
      <c r="G11" s="301">
        <v>46052335</v>
      </c>
      <c r="H11" s="302">
        <v>27350526</v>
      </c>
      <c r="I11" s="302">
        <v>10450001</v>
      </c>
      <c r="J11" s="301">
        <v>37800527</v>
      </c>
    </row>
    <row r="12" spans="1:11" ht="15.75" x14ac:dyDescent="0.25">
      <c r="A12" s="142"/>
      <c r="B12" s="371" t="s">
        <v>512</v>
      </c>
      <c r="C12" s="7" t="s">
        <v>113</v>
      </c>
      <c r="D12" s="318"/>
      <c r="E12" s="302">
        <v>327205</v>
      </c>
      <c r="F12" s="302">
        <v>0</v>
      </c>
      <c r="G12" s="301">
        <v>327205</v>
      </c>
      <c r="H12" s="302">
        <v>313303</v>
      </c>
      <c r="I12" s="302">
        <v>0</v>
      </c>
      <c r="J12" s="301">
        <v>313303</v>
      </c>
    </row>
    <row r="13" spans="1:11" ht="15.75" x14ac:dyDescent="0.25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75" x14ac:dyDescent="0.25">
      <c r="A14" s="142"/>
      <c r="B14" s="372" t="s">
        <v>514</v>
      </c>
      <c r="C14" s="7" t="s">
        <v>115</v>
      </c>
      <c r="D14" s="318"/>
      <c r="E14" s="302">
        <v>32357847</v>
      </c>
      <c r="F14" s="302">
        <v>13367283</v>
      </c>
      <c r="G14" s="301">
        <v>45725130</v>
      </c>
      <c r="H14" s="302">
        <v>27037223</v>
      </c>
      <c r="I14" s="302">
        <v>10450001</v>
      </c>
      <c r="J14" s="301">
        <v>37487224</v>
      </c>
    </row>
    <row r="15" spans="1:11" ht="15.75" x14ac:dyDescent="0.25">
      <c r="A15" s="142"/>
      <c r="B15" s="373" t="s">
        <v>515</v>
      </c>
      <c r="C15" s="7" t="s">
        <v>116</v>
      </c>
      <c r="D15" s="318"/>
      <c r="E15" s="302">
        <v>395189</v>
      </c>
      <c r="F15" s="302">
        <v>542012</v>
      </c>
      <c r="G15" s="301">
        <v>937201</v>
      </c>
      <c r="H15" s="302">
        <v>352684</v>
      </c>
      <c r="I15" s="302">
        <v>566970</v>
      </c>
      <c r="J15" s="301">
        <v>919654</v>
      </c>
    </row>
    <row r="16" spans="1:11" ht="15.75" x14ac:dyDescent="0.25">
      <c r="A16" s="142"/>
      <c r="B16" s="371" t="s">
        <v>516</v>
      </c>
      <c r="C16" s="7" t="s">
        <v>117</v>
      </c>
      <c r="D16" s="318"/>
      <c r="E16" s="302">
        <v>185053</v>
      </c>
      <c r="F16" s="302">
        <v>542012</v>
      </c>
      <c r="G16" s="301">
        <v>727065</v>
      </c>
      <c r="H16" s="302">
        <v>13227</v>
      </c>
      <c r="I16" s="302">
        <v>566970</v>
      </c>
      <c r="J16" s="301">
        <v>580197</v>
      </c>
    </row>
    <row r="17" spans="1:10" ht="15.75" x14ac:dyDescent="0.25">
      <c r="A17" s="142"/>
      <c r="B17" s="371" t="s">
        <v>517</v>
      </c>
      <c r="C17" s="7" t="s">
        <v>118</v>
      </c>
      <c r="D17" s="318"/>
      <c r="E17" s="302">
        <v>210136</v>
      </c>
      <c r="F17" s="302">
        <v>0</v>
      </c>
      <c r="G17" s="301">
        <v>210136</v>
      </c>
      <c r="H17" s="302">
        <v>339457</v>
      </c>
      <c r="I17" s="302">
        <v>0</v>
      </c>
      <c r="J17" s="301">
        <v>339457</v>
      </c>
    </row>
    <row r="18" spans="1:10" ht="15.75" x14ac:dyDescent="0.25">
      <c r="A18" s="142"/>
      <c r="B18" s="373" t="s">
        <v>518</v>
      </c>
      <c r="C18" s="7" t="s">
        <v>119</v>
      </c>
      <c r="D18" s="318"/>
      <c r="E18" s="302">
        <v>52701</v>
      </c>
      <c r="F18" s="302">
        <v>11683631</v>
      </c>
      <c r="G18" s="301">
        <v>11736332</v>
      </c>
      <c r="H18" s="302">
        <v>0</v>
      </c>
      <c r="I18" s="302">
        <v>10189452</v>
      </c>
      <c r="J18" s="301">
        <v>10189452</v>
      </c>
    </row>
    <row r="19" spans="1:10" ht="15.75" x14ac:dyDescent="0.25">
      <c r="A19" s="142"/>
      <c r="B19" s="371" t="s">
        <v>519</v>
      </c>
      <c r="C19" s="7" t="s">
        <v>120</v>
      </c>
      <c r="D19" s="318"/>
      <c r="E19" s="302">
        <v>52701</v>
      </c>
      <c r="F19" s="302">
        <v>11683631</v>
      </c>
      <c r="G19" s="301">
        <v>11736332</v>
      </c>
      <c r="H19" s="302">
        <v>0</v>
      </c>
      <c r="I19" s="302">
        <v>10189452</v>
      </c>
      <c r="J19" s="301">
        <v>10189452</v>
      </c>
    </row>
    <row r="20" spans="1:10" ht="15.75" x14ac:dyDescent="0.25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75" x14ac:dyDescent="0.25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75" x14ac:dyDescent="0.25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75" x14ac:dyDescent="0.25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75" x14ac:dyDescent="0.25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75" x14ac:dyDescent="0.25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75" x14ac:dyDescent="0.25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75" x14ac:dyDescent="0.25">
      <c r="A27" s="5"/>
      <c r="B27" s="369" t="s">
        <v>38</v>
      </c>
      <c r="C27" s="10" t="s">
        <v>128</v>
      </c>
      <c r="D27" s="317" t="s">
        <v>343</v>
      </c>
      <c r="E27" s="559">
        <v>49154805</v>
      </c>
      <c r="F27" s="559">
        <v>21523569</v>
      </c>
      <c r="G27" s="559">
        <v>70678374</v>
      </c>
      <c r="H27" s="559">
        <v>33797244</v>
      </c>
      <c r="I27" s="559">
        <v>13978911</v>
      </c>
      <c r="J27" s="559">
        <v>47776155</v>
      </c>
    </row>
    <row r="28" spans="1:10" ht="15.75" x14ac:dyDescent="0.25">
      <c r="A28" s="5"/>
      <c r="B28" s="373" t="s">
        <v>527</v>
      </c>
      <c r="C28" s="7" t="s">
        <v>129</v>
      </c>
      <c r="D28" s="319"/>
      <c r="E28" s="535">
        <v>49154805</v>
      </c>
      <c r="F28" s="535">
        <v>21523569</v>
      </c>
      <c r="G28" s="535">
        <v>70678374</v>
      </c>
      <c r="H28" s="535">
        <v>33797244</v>
      </c>
      <c r="I28" s="535">
        <v>13978911</v>
      </c>
      <c r="J28" s="535">
        <v>47776155</v>
      </c>
    </row>
    <row r="29" spans="1:10" ht="15.75" x14ac:dyDescent="0.25">
      <c r="A29" s="5"/>
      <c r="B29" s="371" t="s">
        <v>528</v>
      </c>
      <c r="C29" s="7" t="s">
        <v>323</v>
      </c>
      <c r="D29" s="318"/>
      <c r="E29" s="535">
        <v>4103204</v>
      </c>
      <c r="F29" s="560">
        <v>21220014</v>
      </c>
      <c r="G29" s="535">
        <v>25323218</v>
      </c>
      <c r="H29" s="535">
        <v>1007792</v>
      </c>
      <c r="I29" s="560">
        <v>13594459</v>
      </c>
      <c r="J29" s="535">
        <v>14602251</v>
      </c>
    </row>
    <row r="30" spans="1:10" ht="15.75" x14ac:dyDescent="0.25">
      <c r="A30" s="5"/>
      <c r="B30" s="371" t="s">
        <v>529</v>
      </c>
      <c r="C30" s="7" t="s">
        <v>130</v>
      </c>
      <c r="D30" s="318"/>
      <c r="E30" s="302">
        <v>0</v>
      </c>
      <c r="F30" s="302">
        <v>0</v>
      </c>
      <c r="G30" s="301">
        <v>0</v>
      </c>
      <c r="H30" s="302">
        <v>22500</v>
      </c>
      <c r="I30" s="302">
        <v>0</v>
      </c>
      <c r="J30" s="301">
        <v>22500</v>
      </c>
    </row>
    <row r="31" spans="1:10" ht="15.75" x14ac:dyDescent="0.25">
      <c r="A31" s="5"/>
      <c r="B31" s="371" t="s">
        <v>530</v>
      </c>
      <c r="C31" s="7" t="s">
        <v>131</v>
      </c>
      <c r="D31" s="318"/>
      <c r="E31" s="535">
        <v>1493411</v>
      </c>
      <c r="F31" s="301">
        <v>303555</v>
      </c>
      <c r="G31" s="535">
        <v>1796966</v>
      </c>
      <c r="H31" s="535">
        <v>1091084</v>
      </c>
      <c r="I31" s="301">
        <v>384452</v>
      </c>
      <c r="J31" s="535">
        <v>1475536</v>
      </c>
    </row>
    <row r="32" spans="1:10" ht="15.75" x14ac:dyDescent="0.25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75" x14ac:dyDescent="0.25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75" x14ac:dyDescent="0.25">
      <c r="A34" s="5"/>
      <c r="B34" s="371" t="s">
        <v>533</v>
      </c>
      <c r="C34" s="16" t="s">
        <v>324</v>
      </c>
      <c r="D34" s="318"/>
      <c r="E34" s="535">
        <v>2887508</v>
      </c>
      <c r="F34" s="301">
        <v>0</v>
      </c>
      <c r="G34" s="535">
        <v>2887508</v>
      </c>
      <c r="H34" s="535">
        <v>2192203</v>
      </c>
      <c r="I34" s="301">
        <v>0</v>
      </c>
      <c r="J34" s="535">
        <v>2192203</v>
      </c>
    </row>
    <row r="35" spans="1:10" ht="15.75" x14ac:dyDescent="0.25">
      <c r="A35" s="5"/>
      <c r="B35" s="371" t="s">
        <v>534</v>
      </c>
      <c r="C35" s="107" t="s">
        <v>134</v>
      </c>
      <c r="D35" s="318"/>
      <c r="E35" s="535">
        <v>471969</v>
      </c>
      <c r="F35" s="301">
        <v>0</v>
      </c>
      <c r="G35" s="535">
        <v>471969</v>
      </c>
      <c r="H35" s="535">
        <v>329478</v>
      </c>
      <c r="I35" s="301">
        <v>0</v>
      </c>
      <c r="J35" s="535">
        <v>329478</v>
      </c>
    </row>
    <row r="36" spans="1:10" ht="15.75" x14ac:dyDescent="0.25">
      <c r="A36" s="5"/>
      <c r="B36" s="371" t="s">
        <v>535</v>
      </c>
      <c r="C36" s="7" t="s">
        <v>135</v>
      </c>
      <c r="D36" s="318"/>
      <c r="E36" s="535">
        <v>39267348</v>
      </c>
      <c r="F36" s="301">
        <v>0</v>
      </c>
      <c r="G36" s="535">
        <v>39267348</v>
      </c>
      <c r="H36" s="535">
        <v>28328128</v>
      </c>
      <c r="I36" s="301">
        <v>0</v>
      </c>
      <c r="J36" s="535">
        <v>28328128</v>
      </c>
    </row>
    <row r="37" spans="1:10" ht="15.75" x14ac:dyDescent="0.25">
      <c r="A37" s="5"/>
      <c r="B37" s="371" t="s">
        <v>536</v>
      </c>
      <c r="C37" s="16" t="s">
        <v>325</v>
      </c>
      <c r="D37" s="318"/>
      <c r="E37" s="535">
        <v>20262</v>
      </c>
      <c r="F37" s="301">
        <v>0</v>
      </c>
      <c r="G37" s="535">
        <v>20262</v>
      </c>
      <c r="H37" s="535">
        <v>17804</v>
      </c>
      <c r="I37" s="301">
        <v>0</v>
      </c>
      <c r="J37" s="535">
        <v>17804</v>
      </c>
    </row>
    <row r="38" spans="1:10" ht="15.75" x14ac:dyDescent="0.25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75" x14ac:dyDescent="0.25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75" x14ac:dyDescent="0.25">
      <c r="A40" s="5"/>
      <c r="B40" s="371" t="s">
        <v>539</v>
      </c>
      <c r="C40" s="7" t="s">
        <v>136</v>
      </c>
      <c r="D40" s="318"/>
      <c r="E40" s="535">
        <v>911103</v>
      </c>
      <c r="F40" s="301">
        <v>0</v>
      </c>
      <c r="G40" s="535">
        <v>911103</v>
      </c>
      <c r="H40" s="535">
        <v>808255</v>
      </c>
      <c r="I40" s="301">
        <v>0</v>
      </c>
      <c r="J40" s="535">
        <v>808255</v>
      </c>
    </row>
    <row r="41" spans="1:10" ht="15.75" x14ac:dyDescent="0.25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75" x14ac:dyDescent="0.25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75" x14ac:dyDescent="0.25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75" x14ac:dyDescent="0.25">
      <c r="A44" s="5"/>
      <c r="B44" s="369" t="s">
        <v>50</v>
      </c>
      <c r="C44" s="10" t="s">
        <v>140</v>
      </c>
      <c r="D44" s="317"/>
      <c r="E44" s="559">
        <v>89522645</v>
      </c>
      <c r="F44" s="559">
        <v>277095648</v>
      </c>
      <c r="G44" s="559">
        <v>366618293</v>
      </c>
      <c r="H44" s="559">
        <v>108347670</v>
      </c>
      <c r="I44" s="559">
        <v>184586085</v>
      </c>
      <c r="J44" s="559">
        <v>292933755</v>
      </c>
    </row>
    <row r="45" spans="1:10" ht="15.75" x14ac:dyDescent="0.25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75" x14ac:dyDescent="0.25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75" x14ac:dyDescent="0.25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75" x14ac:dyDescent="0.25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75" x14ac:dyDescent="0.25">
      <c r="A49" s="5"/>
      <c r="B49" s="374" t="s">
        <v>54</v>
      </c>
      <c r="C49" s="131" t="s">
        <v>206</v>
      </c>
      <c r="D49" s="320"/>
      <c r="E49" s="561">
        <v>89522645</v>
      </c>
      <c r="F49" s="561">
        <v>277095648</v>
      </c>
      <c r="G49" s="535">
        <v>366618293</v>
      </c>
      <c r="H49" s="561">
        <v>108347670</v>
      </c>
      <c r="I49" s="561">
        <v>184586085</v>
      </c>
      <c r="J49" s="535">
        <v>292933755</v>
      </c>
    </row>
    <row r="50" spans="1:10" ht="15.75" x14ac:dyDescent="0.25">
      <c r="A50" s="5"/>
      <c r="B50" s="373" t="s">
        <v>222</v>
      </c>
      <c r="C50" s="7" t="s">
        <v>195</v>
      </c>
      <c r="D50" s="320"/>
      <c r="E50" s="535">
        <v>89139863</v>
      </c>
      <c r="F50" s="535">
        <v>248071746</v>
      </c>
      <c r="G50" s="535">
        <v>337211609</v>
      </c>
      <c r="H50" s="535">
        <v>107979518</v>
      </c>
      <c r="I50" s="535">
        <v>166919193</v>
      </c>
      <c r="J50" s="535">
        <v>274898711</v>
      </c>
    </row>
    <row r="51" spans="1:10" ht="15.75" x14ac:dyDescent="0.25">
      <c r="A51" s="5"/>
      <c r="B51" s="373" t="s">
        <v>223</v>
      </c>
      <c r="C51" s="7" t="s">
        <v>141</v>
      </c>
      <c r="D51" s="318"/>
      <c r="E51" s="535">
        <v>45441991</v>
      </c>
      <c r="F51" s="560">
        <v>109801489</v>
      </c>
      <c r="G51" s="535">
        <v>155243480</v>
      </c>
      <c r="H51" s="535">
        <v>58181941</v>
      </c>
      <c r="I51" s="560">
        <v>72932062</v>
      </c>
      <c r="J51" s="535">
        <v>131114003</v>
      </c>
    </row>
    <row r="52" spans="1:10" ht="15.75" x14ac:dyDescent="0.25">
      <c r="A52" s="5"/>
      <c r="B52" s="373" t="s">
        <v>224</v>
      </c>
      <c r="C52" s="7" t="s">
        <v>142</v>
      </c>
      <c r="D52" s="318"/>
      <c r="E52" s="535">
        <v>43697872</v>
      </c>
      <c r="F52" s="560">
        <v>138270257</v>
      </c>
      <c r="G52" s="535">
        <v>181968129</v>
      </c>
      <c r="H52" s="535">
        <v>49797577</v>
      </c>
      <c r="I52" s="560">
        <v>93987131</v>
      </c>
      <c r="J52" s="535">
        <v>143784708</v>
      </c>
    </row>
    <row r="53" spans="1:10" ht="15.75" x14ac:dyDescent="0.25">
      <c r="A53" s="5"/>
      <c r="B53" s="373" t="s">
        <v>225</v>
      </c>
      <c r="C53" s="7" t="s">
        <v>332</v>
      </c>
      <c r="D53" s="318"/>
      <c r="E53" s="301">
        <v>382782</v>
      </c>
      <c r="F53" s="560">
        <v>29023902</v>
      </c>
      <c r="G53" s="535">
        <v>29406684</v>
      </c>
      <c r="H53" s="301">
        <v>368152</v>
      </c>
      <c r="I53" s="560">
        <v>17666892</v>
      </c>
      <c r="J53" s="535">
        <v>18035044</v>
      </c>
    </row>
    <row r="54" spans="1:10" ht="15.75" x14ac:dyDescent="0.25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75" x14ac:dyDescent="0.25">
      <c r="A55" s="5"/>
      <c r="B55" s="369" t="s">
        <v>143</v>
      </c>
      <c r="C55" s="149"/>
      <c r="D55" s="318"/>
      <c r="E55" s="559">
        <v>2279901780</v>
      </c>
      <c r="F55" s="559">
        <v>520588876</v>
      </c>
      <c r="G55" s="559">
        <v>2800490656</v>
      </c>
      <c r="H55" s="559">
        <v>1836211639</v>
      </c>
      <c r="I55" s="559">
        <v>451445630</v>
      </c>
      <c r="J55" s="559">
        <v>2287657269</v>
      </c>
    </row>
    <row r="56" spans="1:10" ht="15.75" x14ac:dyDescent="0.25">
      <c r="A56" s="5"/>
      <c r="B56" s="369" t="s">
        <v>60</v>
      </c>
      <c r="C56" s="10" t="s">
        <v>144</v>
      </c>
      <c r="D56" s="318"/>
      <c r="E56" s="559">
        <v>31127475</v>
      </c>
      <c r="F56" s="559">
        <v>45505284</v>
      </c>
      <c r="G56" s="559">
        <v>76632759</v>
      </c>
      <c r="H56" s="559">
        <v>19812565</v>
      </c>
      <c r="I56" s="559">
        <v>36553459</v>
      </c>
      <c r="J56" s="559">
        <v>56366024</v>
      </c>
    </row>
    <row r="57" spans="1:10" ht="15.75" x14ac:dyDescent="0.25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75" x14ac:dyDescent="0.25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75" x14ac:dyDescent="0.25">
      <c r="A59" s="5"/>
      <c r="B59" s="373" t="s">
        <v>545</v>
      </c>
      <c r="C59" s="7" t="s">
        <v>147</v>
      </c>
      <c r="D59" s="318"/>
      <c r="E59" s="535">
        <v>18337246</v>
      </c>
      <c r="F59" s="560">
        <v>1635403</v>
      </c>
      <c r="G59" s="535">
        <v>19972649</v>
      </c>
      <c r="H59" s="535">
        <v>15510813</v>
      </c>
      <c r="I59" s="560">
        <v>1089194</v>
      </c>
      <c r="J59" s="535">
        <v>16600007</v>
      </c>
    </row>
    <row r="60" spans="1:10" ht="15.75" x14ac:dyDescent="0.25">
      <c r="A60" s="5"/>
      <c r="B60" s="373" t="s">
        <v>546</v>
      </c>
      <c r="C60" s="7" t="s">
        <v>148</v>
      </c>
      <c r="D60" s="318"/>
      <c r="E60" s="535">
        <v>3187362</v>
      </c>
      <c r="F60" s="560">
        <v>1456122</v>
      </c>
      <c r="G60" s="535">
        <v>4643484</v>
      </c>
      <c r="H60" s="535">
        <v>2682470</v>
      </c>
      <c r="I60" s="560">
        <v>774970</v>
      </c>
      <c r="J60" s="535">
        <v>3457440</v>
      </c>
    </row>
    <row r="61" spans="1:10" ht="15.75" x14ac:dyDescent="0.25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75" x14ac:dyDescent="0.25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75" x14ac:dyDescent="0.25">
      <c r="A63" s="5"/>
      <c r="B63" s="373" t="s">
        <v>549</v>
      </c>
      <c r="C63" s="7" t="s">
        <v>151</v>
      </c>
      <c r="D63" s="318"/>
      <c r="E63" s="535">
        <v>54941</v>
      </c>
      <c r="F63" s="560">
        <v>28473167</v>
      </c>
      <c r="G63" s="535">
        <v>28528108</v>
      </c>
      <c r="H63" s="301">
        <v>4278</v>
      </c>
      <c r="I63" s="560">
        <v>22560385</v>
      </c>
      <c r="J63" s="535">
        <v>22564663</v>
      </c>
    </row>
    <row r="64" spans="1:10" ht="15.75" x14ac:dyDescent="0.25">
      <c r="A64" s="5"/>
      <c r="B64" s="373" t="s">
        <v>550</v>
      </c>
      <c r="C64" s="7" t="s">
        <v>152</v>
      </c>
      <c r="D64" s="318"/>
      <c r="E64" s="535">
        <v>9547926</v>
      </c>
      <c r="F64" s="560">
        <v>13940592</v>
      </c>
      <c r="G64" s="535">
        <v>23488518</v>
      </c>
      <c r="H64" s="535">
        <v>1615004</v>
      </c>
      <c r="I64" s="560">
        <v>12128910</v>
      </c>
      <c r="J64" s="535">
        <v>13743914</v>
      </c>
    </row>
    <row r="65" spans="1:10" ht="15.75" x14ac:dyDescent="0.25">
      <c r="A65" s="5"/>
      <c r="B65" s="369" t="s">
        <v>61</v>
      </c>
      <c r="C65" s="10" t="s">
        <v>153</v>
      </c>
      <c r="D65" s="318"/>
      <c r="E65" s="559">
        <v>2248774305</v>
      </c>
      <c r="F65" s="559">
        <v>474362060</v>
      </c>
      <c r="G65" s="559">
        <v>2723136365</v>
      </c>
      <c r="H65" s="559">
        <v>1816399074</v>
      </c>
      <c r="I65" s="559">
        <v>414273240</v>
      </c>
      <c r="J65" s="559">
        <v>2230672314</v>
      </c>
    </row>
    <row r="66" spans="1:10" ht="15.75" x14ac:dyDescent="0.25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915</v>
      </c>
      <c r="I66" s="301">
        <v>0</v>
      </c>
      <c r="J66" s="535">
        <v>915</v>
      </c>
    </row>
    <row r="67" spans="1:10" ht="15.75" x14ac:dyDescent="0.25">
      <c r="A67" s="5"/>
      <c r="B67" s="373" t="s">
        <v>552</v>
      </c>
      <c r="C67" s="7" t="s">
        <v>155</v>
      </c>
      <c r="D67" s="318"/>
      <c r="E67" s="535">
        <v>838154355</v>
      </c>
      <c r="F67" s="560">
        <v>100510422</v>
      </c>
      <c r="G67" s="535">
        <v>938664777</v>
      </c>
      <c r="H67" s="535">
        <v>679985537</v>
      </c>
      <c r="I67" s="560">
        <v>86542806</v>
      </c>
      <c r="J67" s="535">
        <v>766528343</v>
      </c>
    </row>
    <row r="68" spans="1:10" ht="15.75" x14ac:dyDescent="0.25">
      <c r="A68" s="5"/>
      <c r="B68" s="370" t="s">
        <v>553</v>
      </c>
      <c r="C68" s="7" t="s">
        <v>156</v>
      </c>
      <c r="D68" s="318"/>
      <c r="E68" s="535">
        <v>52750633</v>
      </c>
      <c r="F68" s="560">
        <v>18971974</v>
      </c>
      <c r="G68" s="535">
        <v>71722607</v>
      </c>
      <c r="H68" s="535">
        <v>50276319</v>
      </c>
      <c r="I68" s="560">
        <v>16505752</v>
      </c>
      <c r="J68" s="535">
        <v>66782071</v>
      </c>
    </row>
    <row r="69" spans="1:10" ht="15.75" x14ac:dyDescent="0.25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75" x14ac:dyDescent="0.25">
      <c r="A70" s="5"/>
      <c r="B70" s="370" t="s">
        <v>555</v>
      </c>
      <c r="C70" s="7" t="s">
        <v>158</v>
      </c>
      <c r="D70" s="318"/>
      <c r="E70" s="535">
        <v>168566155</v>
      </c>
      <c r="F70" s="560">
        <v>7048526</v>
      </c>
      <c r="G70" s="535">
        <v>175614681</v>
      </c>
      <c r="H70" s="535">
        <v>139536644</v>
      </c>
      <c r="I70" s="560">
        <v>4560230</v>
      </c>
      <c r="J70" s="535">
        <v>144096874</v>
      </c>
    </row>
    <row r="71" spans="1:10" ht="15.75" x14ac:dyDescent="0.25">
      <c r="A71" s="5"/>
      <c r="B71" s="373" t="s">
        <v>556</v>
      </c>
      <c r="C71" s="7" t="s">
        <v>159</v>
      </c>
      <c r="D71" s="318"/>
      <c r="E71" s="535">
        <v>1188761451</v>
      </c>
      <c r="F71" s="560">
        <v>347831138</v>
      </c>
      <c r="G71" s="535">
        <v>1536592589</v>
      </c>
      <c r="H71" s="535">
        <v>946221167</v>
      </c>
      <c r="I71" s="560">
        <v>306664452</v>
      </c>
      <c r="J71" s="535">
        <v>1252885619</v>
      </c>
    </row>
    <row r="72" spans="1:10" ht="15.75" x14ac:dyDescent="0.25">
      <c r="A72" s="5"/>
      <c r="B72" s="373" t="s">
        <v>557</v>
      </c>
      <c r="C72" s="7" t="s">
        <v>160</v>
      </c>
      <c r="D72" s="318"/>
      <c r="E72" s="535">
        <v>540796</v>
      </c>
      <c r="F72" s="302">
        <v>0</v>
      </c>
      <c r="G72" s="535">
        <v>540796</v>
      </c>
      <c r="H72" s="535">
        <v>378492</v>
      </c>
      <c r="I72" s="302">
        <v>0</v>
      </c>
      <c r="J72" s="535">
        <v>378492</v>
      </c>
    </row>
    <row r="73" spans="1:10" ht="15.75" x14ac:dyDescent="0.25">
      <c r="A73" s="5"/>
      <c r="B73" s="369" t="s">
        <v>62</v>
      </c>
      <c r="C73" s="22" t="s">
        <v>161</v>
      </c>
      <c r="D73" s="318"/>
      <c r="E73" s="300">
        <v>0</v>
      </c>
      <c r="F73" s="562">
        <v>721532</v>
      </c>
      <c r="G73" s="559">
        <v>721532</v>
      </c>
      <c r="H73" s="300">
        <v>0</v>
      </c>
      <c r="I73" s="562">
        <v>618931</v>
      </c>
      <c r="J73" s="559">
        <v>618931</v>
      </c>
    </row>
    <row r="74" spans="1:10" ht="15.75" x14ac:dyDescent="0.25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75" x14ac:dyDescent="0.25">
      <c r="A75" s="27"/>
      <c r="B75" s="375"/>
      <c r="C75" s="154" t="s">
        <v>162</v>
      </c>
      <c r="D75" s="30"/>
      <c r="E75" s="536">
        <v>2451712172</v>
      </c>
      <c r="F75" s="536">
        <v>844801019</v>
      </c>
      <c r="G75" s="537">
        <v>3296513191</v>
      </c>
      <c r="H75" s="536">
        <v>2006059763</v>
      </c>
      <c r="I75" s="536">
        <v>671217049</v>
      </c>
      <c r="J75" s="538">
        <v>2677276812</v>
      </c>
    </row>
    <row r="79" spans="1:10" x14ac:dyDescent="0.2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">
      <c r="E95" s="228"/>
    </row>
    <row r="96" spans="5:10" x14ac:dyDescent="0.2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40625"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9" width="23.85546875" style="152" customWidth="1"/>
    <col min="10" max="10" width="1.7109375" style="117" bestFit="1" customWidth="1"/>
    <col min="11" max="11" width="9.140625" style="117"/>
    <col min="12" max="12" width="14.42578125" style="244" hidden="1" customWidth="1"/>
    <col min="13" max="13" width="7.42578125" style="117" hidden="1" customWidth="1"/>
    <col min="14" max="14" width="14.42578125" style="244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4"/>
      <c r="I1" s="184"/>
    </row>
    <row r="2" spans="2:14" x14ac:dyDescent="0.25">
      <c r="B2" s="186"/>
      <c r="C2" s="187"/>
      <c r="D2" s="187"/>
      <c r="E2" s="187"/>
      <c r="F2" s="187"/>
      <c r="G2" s="187"/>
      <c r="H2" s="187"/>
      <c r="I2" s="192"/>
    </row>
    <row r="3" spans="2:14" x14ac:dyDescent="0.25">
      <c r="B3" s="613" t="s">
        <v>593</v>
      </c>
      <c r="C3" s="614"/>
      <c r="D3" s="614"/>
      <c r="E3" s="614"/>
      <c r="F3" s="614"/>
      <c r="G3" s="614"/>
      <c r="H3" s="614"/>
      <c r="I3" s="615"/>
    </row>
    <row r="4" spans="2:14" x14ac:dyDescent="0.25">
      <c r="B4" s="27"/>
      <c r="C4" s="28"/>
      <c r="D4" s="29"/>
      <c r="E4" s="29"/>
      <c r="F4" s="432"/>
      <c r="G4" s="432"/>
      <c r="H4" s="29"/>
      <c r="I4" s="185"/>
    </row>
    <row r="5" spans="2:14" x14ac:dyDescent="0.25">
      <c r="B5" s="5"/>
      <c r="C5" s="6"/>
      <c r="D5" s="7"/>
      <c r="E5" s="160"/>
      <c r="F5" s="616" t="s">
        <v>358</v>
      </c>
      <c r="G5" s="617"/>
      <c r="H5" s="616" t="s">
        <v>358</v>
      </c>
      <c r="I5" s="617"/>
      <c r="J5" s="117" t="s">
        <v>372</v>
      </c>
    </row>
    <row r="6" spans="2:14" ht="15.6" customHeight="1" x14ac:dyDescent="0.25">
      <c r="B6" s="5"/>
      <c r="C6" s="6"/>
      <c r="D6" s="7"/>
      <c r="E6" s="160"/>
      <c r="F6" s="616" t="s">
        <v>602</v>
      </c>
      <c r="G6" s="617"/>
      <c r="H6" s="618" t="s">
        <v>602</v>
      </c>
      <c r="I6" s="619"/>
    </row>
    <row r="7" spans="2:14" x14ac:dyDescent="0.25">
      <c r="B7" s="5"/>
      <c r="C7" s="9"/>
      <c r="D7" s="10" t="s">
        <v>163</v>
      </c>
      <c r="E7" s="163" t="s">
        <v>2</v>
      </c>
      <c r="F7" s="616" t="s">
        <v>0</v>
      </c>
      <c r="G7" s="617"/>
      <c r="H7" s="616" t="s">
        <v>1</v>
      </c>
      <c r="I7" s="617"/>
    </row>
    <row r="8" spans="2:14" ht="15.75" customHeight="1" x14ac:dyDescent="0.25">
      <c r="B8" s="5"/>
      <c r="C8" s="6"/>
      <c r="D8" s="7"/>
      <c r="E8" s="610" t="s">
        <v>363</v>
      </c>
      <c r="F8" s="612" t="s">
        <v>604</v>
      </c>
      <c r="G8" s="607" t="s">
        <v>608</v>
      </c>
      <c r="H8" s="612" t="s">
        <v>605</v>
      </c>
      <c r="I8" s="607" t="s">
        <v>601</v>
      </c>
    </row>
    <row r="9" spans="2:14" x14ac:dyDescent="0.25">
      <c r="B9" s="27"/>
      <c r="C9" s="28"/>
      <c r="D9" s="190"/>
      <c r="E9" s="611"/>
      <c r="F9" s="608"/>
      <c r="G9" s="609"/>
      <c r="H9" s="608"/>
      <c r="I9" s="608"/>
    </row>
    <row r="10" spans="2:14" x14ac:dyDescent="0.25">
      <c r="B10" s="26"/>
      <c r="C10" s="332" t="s">
        <v>36</v>
      </c>
      <c r="D10" s="322" t="s">
        <v>431</v>
      </c>
      <c r="E10" s="161" t="s">
        <v>343</v>
      </c>
      <c r="F10" s="231">
        <v>29992814</v>
      </c>
      <c r="G10" s="311">
        <f t="shared" ref="G10:G41" si="0">+F10-L10</f>
        <v>15697966</v>
      </c>
      <c r="H10" s="231">
        <v>23635880</v>
      </c>
      <c r="I10" s="231">
        <f t="shared" ref="I10:I41" si="1">+H10-N10</f>
        <v>12995625</v>
      </c>
      <c r="J10" s="117" t="s">
        <v>372</v>
      </c>
      <c r="L10" s="244">
        <v>14294848</v>
      </c>
      <c r="N10" s="244">
        <v>10640255</v>
      </c>
    </row>
    <row r="11" spans="2:14" x14ac:dyDescent="0.25">
      <c r="B11" s="5"/>
      <c r="C11" s="333" t="s">
        <v>4</v>
      </c>
      <c r="D11" s="323" t="s">
        <v>190</v>
      </c>
      <c r="E11" s="161"/>
      <c r="F11" s="243">
        <v>18867497</v>
      </c>
      <c r="G11" s="312">
        <f t="shared" si="0"/>
        <v>9995980</v>
      </c>
      <c r="H11" s="243">
        <v>15380519</v>
      </c>
      <c r="I11" s="230">
        <f t="shared" si="1"/>
        <v>8146338</v>
      </c>
      <c r="L11" s="244">
        <v>8871517</v>
      </c>
      <c r="N11" s="244">
        <v>7234181</v>
      </c>
    </row>
    <row r="12" spans="2:14" x14ac:dyDescent="0.25">
      <c r="B12" s="5"/>
      <c r="C12" s="333" t="s">
        <v>21</v>
      </c>
      <c r="D12" s="323" t="s">
        <v>188</v>
      </c>
      <c r="E12" s="161"/>
      <c r="F12" s="243">
        <v>3147197</v>
      </c>
      <c r="G12" s="312">
        <f>+F12-L12</f>
        <v>1690075</v>
      </c>
      <c r="H12" s="243">
        <v>1352819</v>
      </c>
      <c r="I12" s="230">
        <f t="shared" si="1"/>
        <v>1352819</v>
      </c>
      <c r="L12" s="244">
        <v>1457122</v>
      </c>
      <c r="N12" s="244">
        <v>0</v>
      </c>
    </row>
    <row r="13" spans="2:14" x14ac:dyDescent="0.25">
      <c r="B13" s="5"/>
      <c r="C13" s="333" t="s">
        <v>65</v>
      </c>
      <c r="D13" s="323" t="s">
        <v>239</v>
      </c>
      <c r="E13" s="161"/>
      <c r="F13" s="243">
        <v>56562</v>
      </c>
      <c r="G13" s="312">
        <f t="shared" si="0"/>
        <v>36830</v>
      </c>
      <c r="H13" s="243">
        <v>61011</v>
      </c>
      <c r="I13" s="230">
        <f t="shared" si="1"/>
        <v>20415</v>
      </c>
      <c r="L13" s="244">
        <v>19732</v>
      </c>
      <c r="N13" s="244">
        <v>40596</v>
      </c>
    </row>
    <row r="14" spans="2:14" x14ac:dyDescent="0.25">
      <c r="B14" s="5"/>
      <c r="C14" s="333" t="s">
        <v>66</v>
      </c>
      <c r="D14" s="323" t="s">
        <v>240</v>
      </c>
      <c r="E14" s="161"/>
      <c r="F14" s="243">
        <v>219</v>
      </c>
      <c r="G14" s="312">
        <f t="shared" si="0"/>
        <v>219</v>
      </c>
      <c r="H14" s="243">
        <v>0</v>
      </c>
      <c r="I14" s="230">
        <f t="shared" si="1"/>
        <v>0</v>
      </c>
      <c r="L14" s="244">
        <v>0</v>
      </c>
      <c r="N14" s="244">
        <v>0</v>
      </c>
    </row>
    <row r="15" spans="2:14" x14ac:dyDescent="0.25">
      <c r="B15" s="5"/>
      <c r="C15" s="333" t="s">
        <v>67</v>
      </c>
      <c r="D15" s="323" t="s">
        <v>184</v>
      </c>
      <c r="E15" s="161"/>
      <c r="F15" s="243">
        <v>5969069</v>
      </c>
      <c r="G15" s="312">
        <f t="shared" si="0"/>
        <v>2938570</v>
      </c>
      <c r="H15" s="243">
        <v>5146674</v>
      </c>
      <c r="I15" s="230">
        <f t="shared" si="1"/>
        <v>2584243</v>
      </c>
      <c r="L15" s="244">
        <v>3030499</v>
      </c>
      <c r="N15" s="244">
        <v>2562431</v>
      </c>
    </row>
    <row r="16" spans="2:14" x14ac:dyDescent="0.25">
      <c r="B16" s="5"/>
      <c r="C16" s="333" t="s">
        <v>241</v>
      </c>
      <c r="D16" s="323" t="s">
        <v>391</v>
      </c>
      <c r="E16" s="161"/>
      <c r="F16" s="243">
        <v>0</v>
      </c>
      <c r="G16" s="312">
        <f t="shared" si="0"/>
        <v>0</v>
      </c>
      <c r="H16" s="243">
        <v>48193</v>
      </c>
      <c r="I16" s="230">
        <f>+H16-N16</f>
        <v>12458</v>
      </c>
      <c r="L16" s="244">
        <v>0</v>
      </c>
      <c r="N16" s="244">
        <v>35735</v>
      </c>
    </row>
    <row r="17" spans="2:14" x14ac:dyDescent="0.25">
      <c r="B17" s="5"/>
      <c r="C17" s="333" t="s">
        <v>242</v>
      </c>
      <c r="D17" s="323" t="s">
        <v>432</v>
      </c>
      <c r="E17" s="161"/>
      <c r="F17" s="243">
        <v>3562011</v>
      </c>
      <c r="G17" s="312">
        <f t="shared" si="0"/>
        <v>1722149</v>
      </c>
      <c r="H17" s="243">
        <v>2677800</v>
      </c>
      <c r="I17" s="230">
        <f t="shared" si="1"/>
        <v>1367178</v>
      </c>
      <c r="L17" s="244">
        <v>1839862</v>
      </c>
      <c r="N17" s="244">
        <v>1310622</v>
      </c>
    </row>
    <row r="18" spans="2:14" x14ac:dyDescent="0.25">
      <c r="B18" s="5"/>
      <c r="C18" s="333" t="s">
        <v>243</v>
      </c>
      <c r="D18" s="323" t="s">
        <v>433</v>
      </c>
      <c r="E18" s="161"/>
      <c r="F18" s="243">
        <v>2407058</v>
      </c>
      <c r="G18" s="312">
        <f t="shared" si="0"/>
        <v>1216421</v>
      </c>
      <c r="H18" s="243">
        <v>2420681</v>
      </c>
      <c r="I18" s="230">
        <f t="shared" si="1"/>
        <v>1204607</v>
      </c>
      <c r="L18" s="244">
        <v>1190637</v>
      </c>
      <c r="N18" s="244">
        <v>1216074</v>
      </c>
    </row>
    <row r="19" spans="2:14" x14ac:dyDescent="0.25">
      <c r="B19" s="5"/>
      <c r="C19" s="333" t="s">
        <v>164</v>
      </c>
      <c r="D19" s="323" t="s">
        <v>185</v>
      </c>
      <c r="E19" s="161"/>
      <c r="F19" s="243">
        <v>1395507</v>
      </c>
      <c r="G19" s="312">
        <f t="shared" si="0"/>
        <v>748877</v>
      </c>
      <c r="H19" s="243">
        <v>1465632</v>
      </c>
      <c r="I19" s="230">
        <f t="shared" si="1"/>
        <v>756100</v>
      </c>
      <c r="L19" s="244">
        <v>646630</v>
      </c>
      <c r="N19" s="244">
        <v>709532</v>
      </c>
    </row>
    <row r="20" spans="2:14" x14ac:dyDescent="0.25">
      <c r="B20" s="5"/>
      <c r="C20" s="333" t="s">
        <v>244</v>
      </c>
      <c r="D20" s="324" t="s">
        <v>434</v>
      </c>
      <c r="E20" s="161"/>
      <c r="F20" s="243">
        <v>556763</v>
      </c>
      <c r="G20" s="312">
        <f t="shared" si="0"/>
        <v>287415</v>
      </c>
      <c r="H20" s="243">
        <v>229225</v>
      </c>
      <c r="I20" s="230">
        <f t="shared" si="1"/>
        <v>135710</v>
      </c>
      <c r="L20" s="244">
        <v>269348</v>
      </c>
      <c r="N20" s="244">
        <v>93515</v>
      </c>
    </row>
    <row r="21" spans="2:14" x14ac:dyDescent="0.25">
      <c r="B21" s="5"/>
      <c r="C21" s="334" t="s">
        <v>38</v>
      </c>
      <c r="D21" s="325" t="s">
        <v>435</v>
      </c>
      <c r="E21" s="161" t="s">
        <v>344</v>
      </c>
      <c r="F21" s="232">
        <v>27583056</v>
      </c>
      <c r="G21" s="313">
        <f t="shared" si="0"/>
        <v>14858572</v>
      </c>
      <c r="H21" s="232">
        <v>20047646</v>
      </c>
      <c r="I21" s="232">
        <f t="shared" si="1"/>
        <v>11056350</v>
      </c>
      <c r="L21" s="244">
        <v>12724484</v>
      </c>
      <c r="N21" s="244">
        <v>8991296</v>
      </c>
    </row>
    <row r="22" spans="2:14" x14ac:dyDescent="0.25">
      <c r="B22" s="26"/>
      <c r="C22" s="335" t="s">
        <v>39</v>
      </c>
      <c r="D22" s="326" t="s">
        <v>191</v>
      </c>
      <c r="E22" s="161"/>
      <c r="F22" s="243">
        <v>18741687</v>
      </c>
      <c r="G22" s="410">
        <f t="shared" si="0"/>
        <v>10243502</v>
      </c>
      <c r="H22" s="243">
        <v>15223607</v>
      </c>
      <c r="I22" s="243">
        <f t="shared" si="1"/>
        <v>8273747</v>
      </c>
      <c r="L22" s="244">
        <v>8498185</v>
      </c>
      <c r="N22" s="244">
        <v>6949860</v>
      </c>
    </row>
    <row r="23" spans="2:14" x14ac:dyDescent="0.25">
      <c r="B23" s="5"/>
      <c r="C23" s="335" t="s">
        <v>40</v>
      </c>
      <c r="D23" s="324" t="s">
        <v>436</v>
      </c>
      <c r="E23" s="161"/>
      <c r="F23" s="243">
        <v>2215800</v>
      </c>
      <c r="G23" s="312">
        <f t="shared" si="0"/>
        <v>1247345</v>
      </c>
      <c r="H23" s="243">
        <v>1781607</v>
      </c>
      <c r="I23" s="230">
        <f t="shared" si="1"/>
        <v>939292</v>
      </c>
      <c r="L23" s="244">
        <v>968455</v>
      </c>
      <c r="N23" s="244">
        <v>842315</v>
      </c>
    </row>
    <row r="24" spans="2:14" x14ac:dyDescent="0.25">
      <c r="B24" s="5"/>
      <c r="C24" s="335" t="s">
        <v>41</v>
      </c>
      <c r="D24" s="323" t="s">
        <v>333</v>
      </c>
      <c r="E24" s="161"/>
      <c r="F24" s="243">
        <v>5731207</v>
      </c>
      <c r="G24" s="312">
        <f t="shared" si="0"/>
        <v>2914827</v>
      </c>
      <c r="H24" s="243">
        <v>2316092</v>
      </c>
      <c r="I24" s="230">
        <f t="shared" si="1"/>
        <v>1468390</v>
      </c>
      <c r="L24" s="244">
        <v>2816380</v>
      </c>
      <c r="N24" s="244">
        <v>847702</v>
      </c>
    </row>
    <row r="25" spans="2:14" x14ac:dyDescent="0.25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25">
      <c r="B26" s="5"/>
      <c r="C26" s="335" t="s">
        <v>44</v>
      </c>
      <c r="D26" s="326" t="s">
        <v>569</v>
      </c>
      <c r="E26" s="161"/>
      <c r="F26" s="243">
        <v>149457</v>
      </c>
      <c r="G26" s="312">
        <f t="shared" si="0"/>
        <v>76830</v>
      </c>
      <c r="H26" s="243">
        <v>106006</v>
      </c>
      <c r="I26" s="230">
        <f t="shared" si="1"/>
        <v>55920</v>
      </c>
      <c r="L26" s="244">
        <v>72627</v>
      </c>
      <c r="N26" s="244">
        <v>50086</v>
      </c>
    </row>
    <row r="27" spans="2:14" x14ac:dyDescent="0.25">
      <c r="B27" s="5"/>
      <c r="C27" s="335" t="s">
        <v>45</v>
      </c>
      <c r="D27" s="324" t="s">
        <v>437</v>
      </c>
      <c r="E27" s="161"/>
      <c r="F27" s="243">
        <v>744905</v>
      </c>
      <c r="G27" s="312">
        <f t="shared" si="0"/>
        <v>376068</v>
      </c>
      <c r="H27" s="243">
        <v>620334</v>
      </c>
      <c r="I27" s="230">
        <f t="shared" si="1"/>
        <v>319001</v>
      </c>
      <c r="L27" s="244">
        <v>368837</v>
      </c>
      <c r="N27" s="244">
        <v>301333</v>
      </c>
    </row>
    <row r="28" spans="2:14" x14ac:dyDescent="0.25">
      <c r="B28" s="5"/>
      <c r="C28" s="332" t="s">
        <v>50</v>
      </c>
      <c r="D28" s="327" t="s">
        <v>438</v>
      </c>
      <c r="E28" s="161"/>
      <c r="F28" s="232">
        <v>2409758</v>
      </c>
      <c r="G28" s="313">
        <f t="shared" si="0"/>
        <v>839394</v>
      </c>
      <c r="H28" s="232">
        <v>3588234</v>
      </c>
      <c r="I28" s="232">
        <f t="shared" si="1"/>
        <v>1939275</v>
      </c>
      <c r="L28" s="244">
        <v>1570364</v>
      </c>
      <c r="N28" s="244">
        <v>1648959</v>
      </c>
    </row>
    <row r="29" spans="2:14" x14ac:dyDescent="0.25">
      <c r="B29" s="26"/>
      <c r="C29" s="332" t="s">
        <v>60</v>
      </c>
      <c r="D29" s="327" t="s">
        <v>334</v>
      </c>
      <c r="E29" s="161"/>
      <c r="F29" s="232">
        <v>3585224</v>
      </c>
      <c r="G29" s="313">
        <f t="shared" si="0"/>
        <v>1960136</v>
      </c>
      <c r="H29" s="232">
        <v>1796117</v>
      </c>
      <c r="I29" s="232">
        <f t="shared" si="1"/>
        <v>602710</v>
      </c>
      <c r="L29" s="244">
        <v>1625088</v>
      </c>
      <c r="N29" s="244">
        <v>1193407</v>
      </c>
    </row>
    <row r="30" spans="2:14" x14ac:dyDescent="0.25">
      <c r="B30" s="26"/>
      <c r="C30" s="335" t="s">
        <v>168</v>
      </c>
      <c r="D30" s="326" t="s">
        <v>10</v>
      </c>
      <c r="E30" s="161"/>
      <c r="F30" s="243">
        <v>5927276</v>
      </c>
      <c r="G30" s="410">
        <f t="shared" si="0"/>
        <v>3128297</v>
      </c>
      <c r="H30" s="243">
        <v>2732104</v>
      </c>
      <c r="I30" s="243">
        <f t="shared" si="1"/>
        <v>1172205</v>
      </c>
      <c r="L30" s="244">
        <v>2798979</v>
      </c>
      <c r="N30" s="244">
        <v>1559899</v>
      </c>
    </row>
    <row r="31" spans="2:14" x14ac:dyDescent="0.25">
      <c r="B31" s="5"/>
      <c r="C31" s="335" t="s">
        <v>169</v>
      </c>
      <c r="D31" s="326" t="s">
        <v>171</v>
      </c>
      <c r="E31" s="161"/>
      <c r="F31" s="243">
        <v>217403</v>
      </c>
      <c r="G31" s="312">
        <f t="shared" si="0"/>
        <v>113952</v>
      </c>
      <c r="H31" s="243">
        <v>179904</v>
      </c>
      <c r="I31" s="230">
        <f t="shared" si="1"/>
        <v>89149</v>
      </c>
      <c r="L31" s="244">
        <v>103451</v>
      </c>
      <c r="N31" s="244">
        <v>90755</v>
      </c>
    </row>
    <row r="32" spans="2:14" x14ac:dyDescent="0.25">
      <c r="B32" s="5"/>
      <c r="C32" s="335" t="s">
        <v>170</v>
      </c>
      <c r="D32" s="326" t="s">
        <v>73</v>
      </c>
      <c r="E32" s="161" t="s">
        <v>351</v>
      </c>
      <c r="F32" s="243">
        <v>5709873</v>
      </c>
      <c r="G32" s="312">
        <f t="shared" si="0"/>
        <v>3014345</v>
      </c>
      <c r="H32" s="243">
        <v>2552200</v>
      </c>
      <c r="I32" s="230">
        <f t="shared" si="1"/>
        <v>1083056</v>
      </c>
      <c r="L32" s="244">
        <v>2695528</v>
      </c>
      <c r="N32" s="244">
        <v>1469144</v>
      </c>
    </row>
    <row r="33" spans="2:14" x14ac:dyDescent="0.25">
      <c r="B33" s="5"/>
      <c r="C33" s="335" t="s">
        <v>68</v>
      </c>
      <c r="D33" s="326" t="s">
        <v>439</v>
      </c>
      <c r="E33" s="161"/>
      <c r="F33" s="243">
        <v>2342052</v>
      </c>
      <c r="G33" s="312">
        <f t="shared" si="0"/>
        <v>1168161</v>
      </c>
      <c r="H33" s="243">
        <v>935987</v>
      </c>
      <c r="I33" s="230">
        <f t="shared" si="1"/>
        <v>569495</v>
      </c>
      <c r="L33" s="244">
        <v>1173891</v>
      </c>
      <c r="N33" s="244">
        <v>366492</v>
      </c>
    </row>
    <row r="34" spans="2:14" x14ac:dyDescent="0.25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25">
      <c r="B35" s="5"/>
      <c r="C35" s="335" t="s">
        <v>173</v>
      </c>
      <c r="D35" s="326" t="s">
        <v>73</v>
      </c>
      <c r="E35" s="161" t="s">
        <v>351</v>
      </c>
      <c r="F35" s="243">
        <v>2342052</v>
      </c>
      <c r="G35" s="312">
        <f t="shared" si="0"/>
        <v>1168161</v>
      </c>
      <c r="H35" s="243">
        <v>935987</v>
      </c>
      <c r="I35" s="230">
        <f t="shared" si="1"/>
        <v>569495</v>
      </c>
      <c r="L35" s="244">
        <v>1173891</v>
      </c>
      <c r="N35" s="244">
        <v>366492</v>
      </c>
    </row>
    <row r="36" spans="2:14" x14ac:dyDescent="0.25">
      <c r="B36" s="26"/>
      <c r="C36" s="337" t="s">
        <v>61</v>
      </c>
      <c r="D36" s="327" t="s">
        <v>174</v>
      </c>
      <c r="E36" s="161"/>
      <c r="F36" s="232">
        <v>2229</v>
      </c>
      <c r="G36" s="313">
        <f t="shared" si="0"/>
        <v>2229</v>
      </c>
      <c r="H36" s="232">
        <v>2403</v>
      </c>
      <c r="I36" s="232">
        <f t="shared" si="1"/>
        <v>2403</v>
      </c>
      <c r="L36" s="244">
        <v>0</v>
      </c>
      <c r="N36" s="244">
        <v>0</v>
      </c>
    </row>
    <row r="37" spans="2:14" x14ac:dyDescent="0.25">
      <c r="B37" s="26"/>
      <c r="C37" s="332" t="s">
        <v>62</v>
      </c>
      <c r="D37" s="327" t="s">
        <v>442</v>
      </c>
      <c r="E37" s="161" t="s">
        <v>345</v>
      </c>
      <c r="F37" s="232">
        <v>1579613</v>
      </c>
      <c r="G37" s="313">
        <f t="shared" si="0"/>
        <v>839066</v>
      </c>
      <c r="H37" s="232">
        <v>325903</v>
      </c>
      <c r="I37" s="232">
        <f t="shared" si="1"/>
        <v>91853</v>
      </c>
      <c r="L37" s="244">
        <v>740547</v>
      </c>
      <c r="N37" s="244">
        <v>234050</v>
      </c>
    </row>
    <row r="38" spans="2:14" x14ac:dyDescent="0.25">
      <c r="B38" s="5"/>
      <c r="C38" s="335" t="s">
        <v>74</v>
      </c>
      <c r="D38" s="326" t="s">
        <v>230</v>
      </c>
      <c r="E38" s="161"/>
      <c r="F38" s="243">
        <v>-2895</v>
      </c>
      <c r="G38" s="312">
        <f t="shared" si="0"/>
        <v>24962</v>
      </c>
      <c r="H38" s="243">
        <v>-2925</v>
      </c>
      <c r="I38" s="230">
        <f t="shared" si="1"/>
        <v>-3076</v>
      </c>
      <c r="L38" s="244">
        <v>-27857</v>
      </c>
      <c r="N38" s="244">
        <v>151</v>
      </c>
    </row>
    <row r="39" spans="2:14" x14ac:dyDescent="0.25">
      <c r="B39" s="5"/>
      <c r="C39" s="335" t="s">
        <v>75</v>
      </c>
      <c r="D39" s="326" t="s">
        <v>359</v>
      </c>
      <c r="E39" s="161"/>
      <c r="F39" s="243">
        <v>-203349</v>
      </c>
      <c r="G39" s="312">
        <f t="shared" si="0"/>
        <v>-1587100</v>
      </c>
      <c r="H39" s="243">
        <v>-421682</v>
      </c>
      <c r="I39" s="230">
        <f t="shared" si="1"/>
        <v>-582269</v>
      </c>
      <c r="L39" s="244">
        <v>1383751</v>
      </c>
      <c r="N39" s="244">
        <v>160587</v>
      </c>
    </row>
    <row r="40" spans="2:14" x14ac:dyDescent="0.25">
      <c r="B40" s="5"/>
      <c r="C40" s="335" t="s">
        <v>558</v>
      </c>
      <c r="D40" s="326" t="s">
        <v>443</v>
      </c>
      <c r="E40" s="161"/>
      <c r="F40" s="243">
        <v>1785857</v>
      </c>
      <c r="G40" s="312">
        <f t="shared" si="0"/>
        <v>2401204</v>
      </c>
      <c r="H40" s="243">
        <v>750510</v>
      </c>
      <c r="I40" s="230">
        <f t="shared" si="1"/>
        <v>677198</v>
      </c>
      <c r="L40" s="244">
        <v>-615347</v>
      </c>
      <c r="N40" s="244">
        <v>73312</v>
      </c>
    </row>
    <row r="41" spans="2:14" x14ac:dyDescent="0.25">
      <c r="B41" s="26"/>
      <c r="C41" s="332" t="s">
        <v>63</v>
      </c>
      <c r="D41" s="327" t="s">
        <v>175</v>
      </c>
      <c r="E41" s="161" t="s">
        <v>346</v>
      </c>
      <c r="F41" s="232">
        <v>1158866</v>
      </c>
      <c r="G41" s="313">
        <f t="shared" si="0"/>
        <v>581350</v>
      </c>
      <c r="H41" s="232">
        <v>2421704</v>
      </c>
      <c r="I41" s="232">
        <f t="shared" si="1"/>
        <v>689761</v>
      </c>
      <c r="L41" s="244">
        <v>577516</v>
      </c>
      <c r="N41" s="244">
        <v>1731943</v>
      </c>
    </row>
    <row r="42" spans="2:14" x14ac:dyDescent="0.25">
      <c r="B42" s="26"/>
      <c r="C42" s="337" t="s">
        <v>76</v>
      </c>
      <c r="D42" s="327" t="s">
        <v>576</v>
      </c>
      <c r="E42" s="161"/>
      <c r="F42" s="232">
        <v>8735690</v>
      </c>
      <c r="G42" s="313">
        <f t="shared" ref="G42:G62" si="2">+F42-L42</f>
        <v>4222175</v>
      </c>
      <c r="H42" s="232">
        <v>8134361</v>
      </c>
      <c r="I42" s="232">
        <f t="shared" ref="I42:I73" si="3">+H42-N42</f>
        <v>3326002</v>
      </c>
      <c r="L42" s="244">
        <v>4513515</v>
      </c>
      <c r="N42" s="244">
        <v>4808359</v>
      </c>
    </row>
    <row r="43" spans="2:14" x14ac:dyDescent="0.25">
      <c r="B43" s="26"/>
      <c r="C43" s="332" t="s">
        <v>79</v>
      </c>
      <c r="D43" s="327" t="s">
        <v>577</v>
      </c>
      <c r="E43" s="161" t="s">
        <v>347</v>
      </c>
      <c r="F43" s="232">
        <v>-1308475</v>
      </c>
      <c r="G43" s="313">
        <f t="shared" si="2"/>
        <v>-562281</v>
      </c>
      <c r="H43" s="232">
        <v>-794158</v>
      </c>
      <c r="I43" s="232">
        <f t="shared" si="3"/>
        <v>-302773</v>
      </c>
      <c r="L43" s="244">
        <v>-746194</v>
      </c>
      <c r="N43" s="244">
        <v>-491385</v>
      </c>
    </row>
    <row r="44" spans="2:14" x14ac:dyDescent="0.25">
      <c r="B44" s="26"/>
      <c r="C44" s="332" t="s">
        <v>80</v>
      </c>
      <c r="D44" s="327" t="s">
        <v>578</v>
      </c>
      <c r="E44" s="161" t="s">
        <v>347</v>
      </c>
      <c r="F44" s="232">
        <v>-38712</v>
      </c>
      <c r="G44" s="313">
        <f t="shared" si="2"/>
        <v>11284</v>
      </c>
      <c r="H44" s="232">
        <v>-584796</v>
      </c>
      <c r="I44" s="232">
        <f t="shared" si="3"/>
        <v>33524</v>
      </c>
      <c r="L44" s="244">
        <v>-49996</v>
      </c>
      <c r="N44" s="244">
        <v>-618320</v>
      </c>
    </row>
    <row r="45" spans="2:14" x14ac:dyDescent="0.25">
      <c r="B45" s="5"/>
      <c r="C45" s="336" t="s">
        <v>81</v>
      </c>
      <c r="D45" s="328" t="s">
        <v>441</v>
      </c>
      <c r="E45" s="161"/>
      <c r="F45" s="232">
        <v>-3295475</v>
      </c>
      <c r="G45" s="313">
        <f t="shared" si="2"/>
        <v>-1572046</v>
      </c>
      <c r="H45" s="232">
        <v>-2337915</v>
      </c>
      <c r="I45" s="232">
        <f t="shared" si="3"/>
        <v>-1088012</v>
      </c>
      <c r="L45" s="244">
        <v>-1723429</v>
      </c>
      <c r="N45" s="244">
        <v>-1249903</v>
      </c>
    </row>
    <row r="46" spans="2:14" x14ac:dyDescent="0.25">
      <c r="B46" s="26"/>
      <c r="C46" s="332" t="s">
        <v>82</v>
      </c>
      <c r="D46" s="327" t="s">
        <v>189</v>
      </c>
      <c r="E46" s="161" t="s">
        <v>348</v>
      </c>
      <c r="F46" s="232">
        <v>-2351984</v>
      </c>
      <c r="G46" s="313">
        <f t="shared" si="2"/>
        <v>-1240312</v>
      </c>
      <c r="H46" s="232">
        <v>-2022933</v>
      </c>
      <c r="I46" s="232">
        <f t="shared" si="3"/>
        <v>-940481</v>
      </c>
      <c r="L46" s="244">
        <v>-1111672</v>
      </c>
      <c r="N46" s="244">
        <v>-1082452</v>
      </c>
    </row>
    <row r="47" spans="2:14" x14ac:dyDescent="0.25">
      <c r="B47" s="26"/>
      <c r="C47" s="332" t="s">
        <v>83</v>
      </c>
      <c r="D47" s="327" t="s">
        <v>579</v>
      </c>
      <c r="E47" s="161"/>
      <c r="F47" s="232">
        <v>1741044</v>
      </c>
      <c r="G47" s="313">
        <f t="shared" si="2"/>
        <v>858820</v>
      </c>
      <c r="H47" s="232">
        <v>2394559</v>
      </c>
      <c r="I47" s="232">
        <f t="shared" si="3"/>
        <v>1028260</v>
      </c>
      <c r="L47" s="244">
        <v>882224</v>
      </c>
      <c r="N47" s="244">
        <v>1366299</v>
      </c>
    </row>
    <row r="48" spans="2:14" x14ac:dyDescent="0.25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25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25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25">
      <c r="B51" s="26"/>
      <c r="C51" s="332" t="s">
        <v>90</v>
      </c>
      <c r="D51" s="327" t="s">
        <v>581</v>
      </c>
      <c r="E51" s="161"/>
      <c r="F51" s="232">
        <v>1741044</v>
      </c>
      <c r="G51" s="313">
        <f t="shared" si="2"/>
        <v>858820</v>
      </c>
      <c r="H51" s="232">
        <v>2394559</v>
      </c>
      <c r="I51" s="232">
        <f t="shared" si="3"/>
        <v>1028260</v>
      </c>
      <c r="L51" s="244">
        <v>882224</v>
      </c>
      <c r="N51" s="244">
        <v>1366299</v>
      </c>
    </row>
    <row r="52" spans="2:14" x14ac:dyDescent="0.25">
      <c r="B52" s="26"/>
      <c r="C52" s="337" t="s">
        <v>570</v>
      </c>
      <c r="D52" s="327" t="s">
        <v>308</v>
      </c>
      <c r="E52" s="161" t="s">
        <v>349</v>
      </c>
      <c r="F52" s="232">
        <v>353347</v>
      </c>
      <c r="G52" s="313">
        <f t="shared" si="2"/>
        <v>188772</v>
      </c>
      <c r="H52" s="232">
        <v>227606</v>
      </c>
      <c r="I52" s="232">
        <f t="shared" si="3"/>
        <v>183762</v>
      </c>
      <c r="L52" s="244">
        <v>164575</v>
      </c>
      <c r="N52" s="244">
        <v>43844</v>
      </c>
    </row>
    <row r="53" spans="2:14" x14ac:dyDescent="0.25">
      <c r="B53" s="26"/>
      <c r="C53" s="338" t="s">
        <v>560</v>
      </c>
      <c r="D53" s="323" t="s">
        <v>203</v>
      </c>
      <c r="E53" s="161"/>
      <c r="F53" s="243">
        <v>1810250</v>
      </c>
      <c r="G53" s="410">
        <f t="shared" si="2"/>
        <v>1261000</v>
      </c>
      <c r="H53" s="243">
        <v>526177</v>
      </c>
      <c r="I53" s="243">
        <f t="shared" si="3"/>
        <v>262038</v>
      </c>
      <c r="L53" s="244">
        <v>549250</v>
      </c>
      <c r="N53" s="244">
        <v>264139</v>
      </c>
    </row>
    <row r="54" spans="2:14" x14ac:dyDescent="0.25">
      <c r="B54" s="26"/>
      <c r="C54" s="338" t="s">
        <v>561</v>
      </c>
      <c r="D54" s="331" t="s">
        <v>444</v>
      </c>
      <c r="E54" s="161"/>
      <c r="F54" s="243">
        <v>398914</v>
      </c>
      <c r="G54" s="410">
        <f t="shared" si="2"/>
        <v>35114</v>
      </c>
      <c r="H54" s="243">
        <v>574790</v>
      </c>
      <c r="I54" s="243">
        <f t="shared" si="3"/>
        <v>238561</v>
      </c>
      <c r="L54" s="244">
        <v>363800</v>
      </c>
      <c r="N54" s="244">
        <v>336229</v>
      </c>
    </row>
    <row r="55" spans="2:14" x14ac:dyDescent="0.25">
      <c r="B55" s="26"/>
      <c r="C55" s="338" t="s">
        <v>562</v>
      </c>
      <c r="D55" s="331" t="s">
        <v>445</v>
      </c>
      <c r="E55" s="161"/>
      <c r="F55" s="243">
        <v>1855817</v>
      </c>
      <c r="G55" s="410">
        <f t="shared" si="2"/>
        <v>1107342</v>
      </c>
      <c r="H55" s="243">
        <v>873361</v>
      </c>
      <c r="I55" s="243">
        <f t="shared" si="3"/>
        <v>316837</v>
      </c>
      <c r="L55" s="244">
        <v>748475</v>
      </c>
      <c r="N55" s="244">
        <v>556524</v>
      </c>
    </row>
    <row r="56" spans="2:14" x14ac:dyDescent="0.25">
      <c r="B56" s="26"/>
      <c r="C56" s="332" t="s">
        <v>312</v>
      </c>
      <c r="D56" s="327" t="s">
        <v>582</v>
      </c>
      <c r="E56" s="161"/>
      <c r="F56" s="232">
        <v>1387697</v>
      </c>
      <c r="G56" s="313">
        <f t="shared" si="2"/>
        <v>670048</v>
      </c>
      <c r="H56" s="232">
        <v>2166953</v>
      </c>
      <c r="I56" s="232">
        <f t="shared" si="3"/>
        <v>844498</v>
      </c>
      <c r="L56" s="244">
        <v>717649</v>
      </c>
      <c r="N56" s="244">
        <v>1322455</v>
      </c>
    </row>
    <row r="57" spans="2:14" x14ac:dyDescent="0.25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25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25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25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25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25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25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25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25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25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25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25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25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25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25">
      <c r="B71" s="26"/>
      <c r="C71" s="332" t="s">
        <v>575</v>
      </c>
      <c r="D71" s="446" t="s">
        <v>585</v>
      </c>
      <c r="E71" s="161" t="s">
        <v>350</v>
      </c>
      <c r="F71" s="232">
        <v>1387697</v>
      </c>
      <c r="G71" s="232">
        <f t="shared" si="4"/>
        <v>670048</v>
      </c>
      <c r="H71" s="232">
        <v>2166953</v>
      </c>
      <c r="I71" s="232">
        <f t="shared" si="3"/>
        <v>844498</v>
      </c>
      <c r="L71" s="244">
        <v>717649</v>
      </c>
      <c r="N71" s="244">
        <v>1322455</v>
      </c>
    </row>
    <row r="72" spans="2:14" x14ac:dyDescent="0.25">
      <c r="B72" s="26"/>
      <c r="C72" s="447" t="s">
        <v>586</v>
      </c>
      <c r="D72" s="448" t="s">
        <v>587</v>
      </c>
      <c r="E72" s="161"/>
      <c r="F72" s="243">
        <v>1387697</v>
      </c>
      <c r="G72" s="243">
        <f>+G71</f>
        <v>670048</v>
      </c>
      <c r="H72" s="243">
        <v>2166953</v>
      </c>
      <c r="I72" s="243">
        <f t="shared" si="3"/>
        <v>844498</v>
      </c>
      <c r="L72" s="244">
        <v>717649</v>
      </c>
      <c r="N72" s="244">
        <v>1322455</v>
      </c>
    </row>
    <row r="73" spans="2:14" x14ac:dyDescent="0.25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25">
      <c r="B74" s="188"/>
      <c r="C74" s="449"/>
      <c r="D74" s="450" t="s">
        <v>590</v>
      </c>
      <c r="E74" s="189"/>
      <c r="F74" s="451">
        <f>+F71/2600000</f>
        <v>0.53372961538461539</v>
      </c>
      <c r="G74" s="451">
        <f>+G71/2600000</f>
        <v>0.25771076923076924</v>
      </c>
      <c r="H74" s="451">
        <f>+H71/2600000</f>
        <v>0.83344346153846149</v>
      </c>
      <c r="I74" s="451">
        <f>+I71/2600000</f>
        <v>0.3248069230769231</v>
      </c>
      <c r="L74" s="244">
        <v>1.1879096153846154</v>
      </c>
      <c r="N74" s="244">
        <v>1.9703673076923076</v>
      </c>
    </row>
    <row r="75" spans="2:14" x14ac:dyDescent="0.25">
      <c r="B75" s="7"/>
      <c r="C75" s="6"/>
      <c r="D75" s="7"/>
      <c r="E75" s="490"/>
      <c r="F75" s="151"/>
      <c r="G75" s="151"/>
      <c r="H75" s="151"/>
      <c r="I75" s="151"/>
    </row>
    <row r="76" spans="2:14" x14ac:dyDescent="0.25">
      <c r="B76" s="573"/>
      <c r="C76" s="573"/>
      <c r="D76" s="573"/>
      <c r="E76" s="573"/>
      <c r="F76" s="573"/>
      <c r="G76" s="573"/>
      <c r="H76" s="573"/>
      <c r="I76" s="573"/>
      <c r="J76" s="573"/>
      <c r="K76" s="445"/>
    </row>
    <row r="77" spans="2:14" x14ac:dyDescent="0.25">
      <c r="I77" s="151">
        <f>+I15-SUM(I16:I18)</f>
        <v>0</v>
      </c>
    </row>
    <row r="78" spans="2:14" x14ac:dyDescent="0.25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25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25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25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25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25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25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25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25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25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25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25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25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25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25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25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25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25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25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13">
    <mergeCell ref="B3:I3"/>
    <mergeCell ref="F5:G5"/>
    <mergeCell ref="F6:G6"/>
    <mergeCell ref="F7:G7"/>
    <mergeCell ref="H5:I5"/>
    <mergeCell ref="H6:I6"/>
    <mergeCell ref="H7:I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3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40625"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620" t="s">
        <v>596</v>
      </c>
      <c r="B2" s="621"/>
      <c r="C2" s="621"/>
      <c r="D2" s="621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0"/>
      <c r="E4" s="441"/>
      <c r="F4" s="37"/>
    </row>
    <row r="5" spans="1:6" x14ac:dyDescent="0.2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">
      <c r="A7" s="41"/>
      <c r="B7" s="50"/>
      <c r="C7" s="51"/>
      <c r="D7" s="491" t="s">
        <v>602</v>
      </c>
      <c r="E7" s="492" t="s">
        <v>602</v>
      </c>
      <c r="F7" s="37"/>
    </row>
    <row r="8" spans="1:6" x14ac:dyDescent="0.2">
      <c r="A8" s="41"/>
      <c r="B8" s="37"/>
      <c r="C8" s="38"/>
      <c r="D8" s="434" t="s">
        <v>606</v>
      </c>
      <c r="E8" s="493" t="s">
        <v>607</v>
      </c>
      <c r="F8" s="37"/>
    </row>
    <row r="9" spans="1:6" x14ac:dyDescent="0.2">
      <c r="A9" s="52"/>
      <c r="B9" s="53"/>
      <c r="C9" s="54"/>
      <c r="D9" s="435"/>
      <c r="E9" s="316"/>
      <c r="F9" s="37"/>
    </row>
    <row r="10" spans="1:6" ht="15.75" x14ac:dyDescent="0.2">
      <c r="A10" s="41"/>
      <c r="B10" s="260" t="s">
        <v>36</v>
      </c>
      <c r="C10" s="261" t="s">
        <v>450</v>
      </c>
      <c r="D10" s="436">
        <v>1387697</v>
      </c>
      <c r="E10" s="437">
        <v>2166953</v>
      </c>
      <c r="F10" s="37"/>
    </row>
    <row r="11" spans="1:6" ht="15.75" x14ac:dyDescent="0.2">
      <c r="A11" s="41"/>
      <c r="B11" s="262" t="s">
        <v>38</v>
      </c>
      <c r="C11" s="257" t="s">
        <v>451</v>
      </c>
      <c r="D11" s="436">
        <v>195532</v>
      </c>
      <c r="E11" s="57">
        <v>142943</v>
      </c>
      <c r="F11" s="37"/>
    </row>
    <row r="12" spans="1:6" s="40" customFormat="1" ht="15.75" x14ac:dyDescent="0.2">
      <c r="A12" s="39"/>
      <c r="B12" s="443" t="s">
        <v>39</v>
      </c>
      <c r="C12" s="257" t="s">
        <v>452</v>
      </c>
      <c r="D12" s="436">
        <v>295181</v>
      </c>
      <c r="E12" s="57">
        <v>414480</v>
      </c>
      <c r="F12" s="50"/>
    </row>
    <row r="13" spans="1:6" s="40" customFormat="1" ht="15.75" x14ac:dyDescent="0.2">
      <c r="A13" s="39"/>
      <c r="B13" s="417" t="s">
        <v>165</v>
      </c>
      <c r="C13" s="258" t="s">
        <v>453</v>
      </c>
      <c r="D13" s="438">
        <v>0</v>
      </c>
      <c r="E13" s="264">
        <v>0</v>
      </c>
      <c r="F13" s="50"/>
    </row>
    <row r="14" spans="1:6" s="40" customFormat="1" ht="15.6" customHeight="1" x14ac:dyDescent="0.2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75" x14ac:dyDescent="0.2">
      <c r="A15" s="39"/>
      <c r="B15" s="417" t="s">
        <v>167</v>
      </c>
      <c r="C15" s="258" t="s">
        <v>455</v>
      </c>
      <c r="D15" s="438">
        <v>0</v>
      </c>
      <c r="E15" s="264">
        <v>-167063</v>
      </c>
      <c r="F15" s="50"/>
    </row>
    <row r="16" spans="1:6" ht="31.5" x14ac:dyDescent="0.2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5" x14ac:dyDescent="0.2">
      <c r="A17" s="41"/>
      <c r="B17" s="417" t="s">
        <v>369</v>
      </c>
      <c r="C17" s="258" t="s">
        <v>457</v>
      </c>
      <c r="D17" s="438">
        <v>295181</v>
      </c>
      <c r="E17" s="264">
        <v>581543</v>
      </c>
      <c r="F17" s="37"/>
    </row>
    <row r="18" spans="1:8" ht="15.75" x14ac:dyDescent="0.2">
      <c r="A18" s="41"/>
      <c r="B18" s="444" t="s">
        <v>40</v>
      </c>
      <c r="C18" s="257" t="s">
        <v>458</v>
      </c>
      <c r="D18" s="436">
        <v>-99649</v>
      </c>
      <c r="E18" s="57">
        <v>-271537</v>
      </c>
      <c r="F18" s="37"/>
      <c r="H18" s="191"/>
    </row>
    <row r="19" spans="1:8" ht="15.75" x14ac:dyDescent="0.2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" customHeight="1" x14ac:dyDescent="0.2">
      <c r="A20" s="41"/>
      <c r="B20" s="417" t="s">
        <v>210</v>
      </c>
      <c r="C20" s="258" t="s">
        <v>460</v>
      </c>
      <c r="D20" s="438">
        <v>-142099</v>
      </c>
      <c r="E20" s="264">
        <v>-385467</v>
      </c>
      <c r="F20" s="37"/>
    </row>
    <row r="21" spans="1:8" ht="15.75" x14ac:dyDescent="0.2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5" x14ac:dyDescent="0.2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5" x14ac:dyDescent="0.2">
      <c r="A24" s="41"/>
      <c r="B24" s="417" t="s">
        <v>465</v>
      </c>
      <c r="C24" s="258" t="s">
        <v>466</v>
      </c>
      <c r="D24" s="438">
        <v>42450</v>
      </c>
      <c r="E24" s="264">
        <v>113930</v>
      </c>
      <c r="F24" s="37"/>
    </row>
    <row r="25" spans="1:8" s="40" customFormat="1" ht="15.75" x14ac:dyDescent="0.2">
      <c r="A25" s="39"/>
      <c r="B25" s="263" t="s">
        <v>50</v>
      </c>
      <c r="C25" s="259" t="s">
        <v>467</v>
      </c>
      <c r="D25" s="436">
        <v>1583229</v>
      </c>
      <c r="E25" s="57">
        <v>2309896</v>
      </c>
      <c r="F25" s="50"/>
    </row>
    <row r="26" spans="1:8" x14ac:dyDescent="0.2">
      <c r="A26" s="42"/>
      <c r="B26" s="55"/>
      <c r="C26" s="56"/>
      <c r="D26" s="439"/>
      <c r="E26" s="58"/>
      <c r="F26" s="37"/>
    </row>
    <row r="29" spans="1:8" x14ac:dyDescent="0.2">
      <c r="D29" s="191"/>
    </row>
    <row r="31" spans="1:8" x14ac:dyDescent="0.2">
      <c r="D31" s="321">
        <f>+D11-D12-D18</f>
        <v>0</v>
      </c>
      <c r="E31" s="321">
        <f>+E11-E12-E18</f>
        <v>0</v>
      </c>
    </row>
    <row r="32" spans="1:8" x14ac:dyDescent="0.2">
      <c r="D32" s="321">
        <f>+D12-SUM(D13:D17)</f>
        <v>0</v>
      </c>
      <c r="E32" s="321">
        <f>+E12-SUM(E13:E17)</f>
        <v>0</v>
      </c>
    </row>
    <row r="33" spans="4:5" x14ac:dyDescent="0.2">
      <c r="D33" s="321">
        <f>+D18-SUM(D19:D24)</f>
        <v>0</v>
      </c>
      <c r="E33" s="321">
        <f>+E18-SUM(E19:E24)</f>
        <v>0</v>
      </c>
    </row>
    <row r="34" spans="4:5" x14ac:dyDescent="0.2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G38" sqref="G38"/>
    </sheetView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425781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597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23"/>
      <c r="E4" s="623"/>
      <c r="F4" s="624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5"/>
      <c r="E5" s="625"/>
      <c r="F5" s="625"/>
      <c r="G5" s="494"/>
      <c r="H5" s="495"/>
      <c r="I5" s="495"/>
      <c r="J5" s="495"/>
      <c r="K5" s="496"/>
      <c r="L5" s="497"/>
      <c r="M5" s="622" t="s">
        <v>358</v>
      </c>
      <c r="N5" s="622"/>
      <c r="O5" s="622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6" t="s">
        <v>477</v>
      </c>
      <c r="K7" s="627"/>
      <c r="L7" s="628"/>
      <c r="M7" s="626" t="s">
        <v>478</v>
      </c>
      <c r="N7" s="627"/>
      <c r="O7" s="628"/>
      <c r="P7" s="506"/>
      <c r="Q7" s="506"/>
      <c r="R7" s="506"/>
      <c r="S7" s="506"/>
      <c r="T7" s="506"/>
      <c r="U7" s="507"/>
    </row>
    <row r="8" spans="2:28" s="70" customFormat="1" ht="47.25" x14ac:dyDescent="0.2">
      <c r="B8" s="530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531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531"/>
      <c r="C32" s="265"/>
      <c r="D32" s="511" t="s">
        <v>609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6258653</v>
      </c>
      <c r="K33" s="232">
        <v>-370070</v>
      </c>
      <c r="L33" s="232">
        <v>0</v>
      </c>
      <c r="M33" s="232">
        <v>0</v>
      </c>
      <c r="N33" s="232">
        <v>-88456</v>
      </c>
      <c r="O33" s="232">
        <v>0</v>
      </c>
      <c r="P33" s="232">
        <v>12542484</v>
      </c>
      <c r="Q33" s="232">
        <v>3782538</v>
      </c>
      <c r="R33" s="232">
        <v>0</v>
      </c>
      <c r="S33" s="232">
        <v>24725057</v>
      </c>
      <c r="T33" s="232">
        <v>0</v>
      </c>
      <c r="U33" s="232">
        <v>24725057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6258653</v>
      </c>
      <c r="K37" s="232">
        <v>-370070</v>
      </c>
      <c r="L37" s="232">
        <v>0</v>
      </c>
      <c r="M37" s="232">
        <v>0</v>
      </c>
      <c r="N37" s="232">
        <v>-88456</v>
      </c>
      <c r="O37" s="232">
        <v>0</v>
      </c>
      <c r="P37" s="232">
        <v>12542484</v>
      </c>
      <c r="Q37" s="232">
        <v>3782538</v>
      </c>
      <c r="R37" s="232">
        <v>0</v>
      </c>
      <c r="S37" s="232">
        <v>24725057</v>
      </c>
      <c r="T37" s="232">
        <v>0</v>
      </c>
      <c r="U37" s="232">
        <v>24725057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529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295181</v>
      </c>
      <c r="K38" s="232">
        <v>0</v>
      </c>
      <c r="L38" s="232">
        <v>0</v>
      </c>
      <c r="M38" s="232">
        <v>0</v>
      </c>
      <c r="N38" s="232">
        <v>-99649</v>
      </c>
      <c r="O38" s="232">
        <v>0</v>
      </c>
      <c r="P38" s="232">
        <v>0</v>
      </c>
      <c r="Q38" s="232">
        <v>0</v>
      </c>
      <c r="R38" s="232">
        <v>1387697</v>
      </c>
      <c r="S38" s="232">
        <v>1583229</v>
      </c>
      <c r="T38" s="232">
        <v>0</v>
      </c>
      <c r="U38" s="232">
        <v>1583229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4522</v>
      </c>
      <c r="Q44" s="232">
        <v>-4522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3778016</v>
      </c>
      <c r="Q45" s="232">
        <v>-3778016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529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529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3778016</v>
      </c>
      <c r="Q47" s="230">
        <v>-3778016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6553834</v>
      </c>
      <c r="K49" s="233">
        <v>-370070</v>
      </c>
      <c r="L49" s="233">
        <v>0</v>
      </c>
      <c r="M49" s="233">
        <v>0</v>
      </c>
      <c r="N49" s="233">
        <v>-188105</v>
      </c>
      <c r="O49" s="233">
        <v>0</v>
      </c>
      <c r="P49" s="233">
        <v>16325022</v>
      </c>
      <c r="Q49" s="233">
        <v>0</v>
      </c>
      <c r="R49" s="233">
        <v>1387697</v>
      </c>
      <c r="S49" s="233">
        <v>26308286</v>
      </c>
      <c r="T49" s="233">
        <v>0</v>
      </c>
      <c r="U49" s="233">
        <v>26308286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G38" sqref="G38"/>
    </sheetView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285156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597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9"/>
      <c r="E4" s="629"/>
      <c r="F4" s="630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5"/>
      <c r="E5" s="625"/>
      <c r="F5" s="625"/>
      <c r="G5" s="494"/>
      <c r="H5" s="495"/>
      <c r="I5" s="495"/>
      <c r="J5" s="495"/>
      <c r="K5" s="496"/>
      <c r="L5" s="497"/>
      <c r="M5" s="622" t="s">
        <v>358</v>
      </c>
      <c r="N5" s="622"/>
      <c r="O5" s="622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6" t="s">
        <v>477</v>
      </c>
      <c r="K7" s="627"/>
      <c r="L7" s="628"/>
      <c r="M7" s="626" t="s">
        <v>478</v>
      </c>
      <c r="N7" s="627"/>
      <c r="O7" s="628"/>
      <c r="P7" s="506"/>
      <c r="Q7" s="506"/>
      <c r="R7" s="506"/>
      <c r="S7" s="506"/>
      <c r="T7" s="506"/>
      <c r="U7" s="507"/>
    </row>
    <row r="8" spans="2:28" s="70" customFormat="1" ht="47.25" x14ac:dyDescent="0.2">
      <c r="B8" s="68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74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74"/>
      <c r="C32" s="265"/>
      <c r="D32" s="511" t="s">
        <v>610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67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531424</v>
      </c>
      <c r="K38" s="232">
        <v>-116944</v>
      </c>
      <c r="L38" s="232">
        <v>0</v>
      </c>
      <c r="M38" s="232">
        <v>0</v>
      </c>
      <c r="N38" s="232">
        <v>-271537</v>
      </c>
      <c r="O38" s="232">
        <v>0</v>
      </c>
      <c r="P38" s="232">
        <v>0</v>
      </c>
      <c r="Q38" s="232">
        <v>0</v>
      </c>
      <c r="R38" s="232">
        <v>2166953</v>
      </c>
      <c r="S38" s="232">
        <v>2309896</v>
      </c>
      <c r="T38" s="232">
        <v>0</v>
      </c>
      <c r="U38" s="232">
        <v>2309896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5844142</v>
      </c>
      <c r="Q45" s="232">
        <v>-5844142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67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67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5844142</v>
      </c>
      <c r="Q47" s="230">
        <v>-5844142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5035775</v>
      </c>
      <c r="K49" s="233">
        <v>-352677</v>
      </c>
      <c r="L49" s="233">
        <v>0</v>
      </c>
      <c r="M49" s="233">
        <v>0</v>
      </c>
      <c r="N49" s="233">
        <v>113862</v>
      </c>
      <c r="O49" s="233">
        <v>0</v>
      </c>
      <c r="P49" s="233">
        <v>12542484</v>
      </c>
      <c r="Q49" s="233">
        <v>0</v>
      </c>
      <c r="R49" s="233">
        <v>2166953</v>
      </c>
      <c r="S49" s="233">
        <v>22106305</v>
      </c>
      <c r="T49" s="233">
        <v>0</v>
      </c>
      <c r="U49" s="233">
        <v>22106305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D4" sqref="D4"/>
    </sheetView>
  </sheetViews>
  <sheetFormatPr defaultColWidth="9.140625"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32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6"/>
      <c r="B1" s="13"/>
      <c r="C1" s="631" t="s">
        <v>598</v>
      </c>
      <c r="D1" s="565"/>
      <c r="E1" s="633" t="s">
        <v>358</v>
      </c>
      <c r="F1" s="633" t="s">
        <v>358</v>
      </c>
      <c r="G1" s="14"/>
    </row>
    <row r="2" spans="1:8" ht="15.75" customHeight="1" x14ac:dyDescent="0.2">
      <c r="A2" s="407"/>
      <c r="B2" s="15"/>
      <c r="C2" s="632"/>
      <c r="D2" s="566"/>
      <c r="E2" s="634"/>
      <c r="F2" s="634"/>
      <c r="G2" s="14"/>
    </row>
    <row r="3" spans="1:8" ht="15.75" x14ac:dyDescent="0.25">
      <c r="A3" s="408"/>
      <c r="B3" s="89"/>
      <c r="C3" s="166"/>
      <c r="D3" s="163"/>
      <c r="E3" s="162" t="s">
        <v>0</v>
      </c>
      <c r="F3" s="162" t="s">
        <v>1</v>
      </c>
    </row>
    <row r="4" spans="1:8" ht="15.75" x14ac:dyDescent="0.25">
      <c r="A4" s="408"/>
      <c r="B4" s="89"/>
      <c r="C4" s="166"/>
      <c r="D4" s="165" t="s">
        <v>2</v>
      </c>
      <c r="E4" s="442" t="s">
        <v>602</v>
      </c>
      <c r="F4" s="442" t="s">
        <v>602</v>
      </c>
    </row>
    <row r="5" spans="1:8" ht="23.25" customHeight="1" x14ac:dyDescent="0.35">
      <c r="A5" s="408"/>
      <c r="B5" s="108"/>
      <c r="C5" s="167"/>
      <c r="D5" s="181"/>
      <c r="E5" s="557" t="s">
        <v>606</v>
      </c>
      <c r="F5" s="164" t="s">
        <v>607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.75" x14ac:dyDescent="0.3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">
      <c r="A8" s="408"/>
      <c r="B8" s="395"/>
      <c r="C8" s="382"/>
      <c r="D8" s="241"/>
      <c r="E8" s="170"/>
      <c r="F8" s="171"/>
    </row>
    <row r="9" spans="1:8" ht="19.5" customHeight="1" x14ac:dyDescent="0.3">
      <c r="A9" s="408"/>
      <c r="B9" s="396" t="s">
        <v>4</v>
      </c>
      <c r="C9" s="383" t="s">
        <v>488</v>
      </c>
      <c r="D9" s="241"/>
      <c r="E9" s="172">
        <v>-1525528</v>
      </c>
      <c r="F9" s="172">
        <v>-1443279</v>
      </c>
      <c r="H9" s="468"/>
    </row>
    <row r="10" spans="1:8" ht="12.75" customHeight="1" x14ac:dyDescent="0.3">
      <c r="A10" s="408"/>
      <c r="B10" s="397"/>
      <c r="C10" s="384"/>
      <c r="D10" s="241"/>
      <c r="E10" s="173"/>
      <c r="F10" s="173"/>
      <c r="H10" s="468"/>
    </row>
    <row r="11" spans="1:8" ht="18.75" x14ac:dyDescent="0.3">
      <c r="A11" s="408"/>
      <c r="B11" s="398" t="s">
        <v>5</v>
      </c>
      <c r="C11" s="385" t="s">
        <v>193</v>
      </c>
      <c r="D11" s="241"/>
      <c r="E11" s="173">
        <v>28834482</v>
      </c>
      <c r="F11" s="173">
        <v>18272312</v>
      </c>
      <c r="H11" s="468"/>
    </row>
    <row r="12" spans="1:8" ht="18.75" x14ac:dyDescent="0.3">
      <c r="A12" s="408"/>
      <c r="B12" s="398" t="s">
        <v>6</v>
      </c>
      <c r="C12" s="385" t="s">
        <v>194</v>
      </c>
      <c r="D12" s="241"/>
      <c r="E12" s="173">
        <v>-27309441</v>
      </c>
      <c r="F12" s="173">
        <v>-17087684</v>
      </c>
      <c r="H12" s="468"/>
    </row>
    <row r="13" spans="1:8" ht="18.75" x14ac:dyDescent="0.3">
      <c r="A13" s="408"/>
      <c r="B13" s="398" t="s">
        <v>7</v>
      </c>
      <c r="C13" s="385" t="s">
        <v>8</v>
      </c>
      <c r="D13" s="241"/>
      <c r="E13" s="173">
        <v>2229</v>
      </c>
      <c r="F13" s="173">
        <v>2403</v>
      </c>
      <c r="H13" s="468"/>
    </row>
    <row r="14" spans="1:8" ht="18.75" x14ac:dyDescent="0.3">
      <c r="A14" s="408"/>
      <c r="B14" s="398" t="s">
        <v>9</v>
      </c>
      <c r="C14" s="385" t="s">
        <v>10</v>
      </c>
      <c r="D14" s="241"/>
      <c r="E14" s="173">
        <v>5927276</v>
      </c>
      <c r="F14" s="173">
        <v>2732104</v>
      </c>
      <c r="H14" s="468"/>
    </row>
    <row r="15" spans="1:8" ht="18.75" x14ac:dyDescent="0.3">
      <c r="A15" s="408"/>
      <c r="B15" s="398" t="s">
        <v>11</v>
      </c>
      <c r="C15" s="385" t="s">
        <v>12</v>
      </c>
      <c r="D15" s="241"/>
      <c r="E15" s="173">
        <v>173005</v>
      </c>
      <c r="F15" s="173">
        <v>157852</v>
      </c>
      <c r="H15" s="468"/>
    </row>
    <row r="16" spans="1:8" ht="18.75" x14ac:dyDescent="0.3">
      <c r="A16" s="408"/>
      <c r="B16" s="398" t="s">
        <v>14</v>
      </c>
      <c r="C16" s="385" t="s">
        <v>13</v>
      </c>
      <c r="D16" s="241"/>
      <c r="E16" s="173">
        <v>433075</v>
      </c>
      <c r="F16" s="173">
        <v>584511</v>
      </c>
      <c r="H16" s="468"/>
    </row>
    <row r="17" spans="1:8" ht="18.75" x14ac:dyDescent="0.3">
      <c r="A17" s="408"/>
      <c r="B17" s="398" t="s">
        <v>16</v>
      </c>
      <c r="C17" s="385" t="s">
        <v>15</v>
      </c>
      <c r="D17" s="241"/>
      <c r="E17" s="173">
        <v>-4192456</v>
      </c>
      <c r="F17" s="173">
        <v>-3190971</v>
      </c>
      <c r="H17" s="468"/>
    </row>
    <row r="18" spans="1:8" ht="18.75" x14ac:dyDescent="0.3">
      <c r="A18" s="408"/>
      <c r="B18" s="398" t="s">
        <v>18</v>
      </c>
      <c r="C18" s="385" t="s">
        <v>17</v>
      </c>
      <c r="D18" s="241"/>
      <c r="E18" s="173">
        <v>-1370201</v>
      </c>
      <c r="F18" s="173">
        <v>-773009</v>
      </c>
      <c r="H18" s="468"/>
    </row>
    <row r="19" spans="1:8" ht="18.75" x14ac:dyDescent="0.3">
      <c r="A19" s="408"/>
      <c r="B19" s="398" t="s">
        <v>19</v>
      </c>
      <c r="C19" s="385" t="s">
        <v>20</v>
      </c>
      <c r="D19" s="177"/>
      <c r="E19" s="174">
        <v>-4023497</v>
      </c>
      <c r="F19" s="174">
        <v>-2140797</v>
      </c>
      <c r="H19" s="468"/>
    </row>
    <row r="20" spans="1:8" ht="12.75" customHeight="1" x14ac:dyDescent="0.3">
      <c r="A20" s="408"/>
      <c r="B20" s="399"/>
      <c r="C20" s="384"/>
      <c r="D20" s="241"/>
      <c r="E20" s="174"/>
      <c r="F20" s="174"/>
      <c r="H20" s="468"/>
    </row>
    <row r="21" spans="1:8" ht="18.75" x14ac:dyDescent="0.3">
      <c r="A21" s="408"/>
      <c r="B21" s="396" t="s">
        <v>21</v>
      </c>
      <c r="C21" s="383" t="s">
        <v>490</v>
      </c>
      <c r="D21" s="241"/>
      <c r="E21" s="175">
        <v>1342743</v>
      </c>
      <c r="F21" s="175">
        <v>-3023990</v>
      </c>
      <c r="H21" s="468"/>
    </row>
    <row r="22" spans="1:8" ht="12.75" customHeight="1" x14ac:dyDescent="0.3">
      <c r="A22" s="408"/>
      <c r="B22" s="399"/>
      <c r="C22" s="384"/>
      <c r="D22" s="241"/>
      <c r="E22" s="174"/>
      <c r="F22" s="174"/>
      <c r="H22" s="468"/>
    </row>
    <row r="23" spans="1:8" ht="18.75" x14ac:dyDescent="0.3">
      <c r="A23" s="408"/>
      <c r="B23" s="398" t="s">
        <v>22</v>
      </c>
      <c r="C23" s="386" t="s">
        <v>491</v>
      </c>
      <c r="D23" s="241"/>
      <c r="E23" s="174">
        <v>-33211</v>
      </c>
      <c r="F23" s="174">
        <v>7029859</v>
      </c>
      <c r="H23" s="468"/>
    </row>
    <row r="24" spans="1:8" ht="18.75" x14ac:dyDescent="0.3">
      <c r="A24" s="408"/>
      <c r="B24" s="398" t="s">
        <v>23</v>
      </c>
      <c r="C24" s="385" t="s">
        <v>205</v>
      </c>
      <c r="D24" s="241"/>
      <c r="E24" s="174">
        <v>-8588730</v>
      </c>
      <c r="F24" s="174">
        <v>-1215237</v>
      </c>
      <c r="H24" s="468"/>
    </row>
    <row r="25" spans="1:8" ht="18.75" x14ac:dyDescent="0.3">
      <c r="A25" s="408"/>
      <c r="B25" s="398" t="s">
        <v>24</v>
      </c>
      <c r="C25" s="385" t="s">
        <v>25</v>
      </c>
      <c r="D25" s="241"/>
      <c r="E25" s="174">
        <v>-31029883</v>
      </c>
      <c r="F25" s="174">
        <v>-18004492</v>
      </c>
      <c r="H25" s="468"/>
    </row>
    <row r="26" spans="1:8" ht="18.75" x14ac:dyDescent="0.3">
      <c r="A26" s="408"/>
      <c r="B26" s="398" t="s">
        <v>26</v>
      </c>
      <c r="C26" s="385" t="s">
        <v>492</v>
      </c>
      <c r="D26" s="241"/>
      <c r="E26" s="174">
        <v>-4551161</v>
      </c>
      <c r="F26" s="174">
        <v>-632684</v>
      </c>
      <c r="H26" s="468"/>
    </row>
    <row r="27" spans="1:8" ht="18.75" x14ac:dyDescent="0.3">
      <c r="A27" s="408"/>
      <c r="B27" s="398" t="s">
        <v>27</v>
      </c>
      <c r="C27" s="385" t="s">
        <v>202</v>
      </c>
      <c r="D27" s="241"/>
      <c r="E27" s="174">
        <v>-1606130</v>
      </c>
      <c r="F27" s="174">
        <v>-4447</v>
      </c>
      <c r="H27" s="468"/>
    </row>
    <row r="28" spans="1:8" ht="18.75" x14ac:dyDescent="0.3">
      <c r="A28" s="408"/>
      <c r="B28" s="398" t="s">
        <v>28</v>
      </c>
      <c r="C28" s="385" t="s">
        <v>29</v>
      </c>
      <c r="D28" s="241"/>
      <c r="E28" s="174">
        <v>28444924</v>
      </c>
      <c r="F28" s="174">
        <v>-4918112</v>
      </c>
      <c r="H28" s="468"/>
    </row>
    <row r="29" spans="1:8" ht="18.75" x14ac:dyDescent="0.3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.75" x14ac:dyDescent="0.3">
      <c r="A30" s="408"/>
      <c r="B30" s="398" t="s">
        <v>32</v>
      </c>
      <c r="C30" s="385" t="s">
        <v>31</v>
      </c>
      <c r="D30" s="241"/>
      <c r="E30" s="174">
        <v>17331696</v>
      </c>
      <c r="F30" s="174">
        <v>989858</v>
      </c>
      <c r="H30" s="468"/>
    </row>
    <row r="31" spans="1:8" ht="18.75" x14ac:dyDescent="0.3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.75" x14ac:dyDescent="0.3">
      <c r="A32" s="408"/>
      <c r="B32" s="398" t="s">
        <v>226</v>
      </c>
      <c r="C32" s="385" t="s">
        <v>35</v>
      </c>
      <c r="D32" s="177"/>
      <c r="E32" s="174">
        <v>1375238</v>
      </c>
      <c r="F32" s="174">
        <v>13731265</v>
      </c>
      <c r="H32" s="468"/>
    </row>
    <row r="33" spans="1:8" ht="12.75" customHeight="1" x14ac:dyDescent="0.3">
      <c r="A33" s="408"/>
      <c r="B33" s="397"/>
      <c r="C33" s="387"/>
      <c r="D33" s="242"/>
      <c r="E33" s="176"/>
      <c r="F33" s="176"/>
      <c r="H33" s="468"/>
    </row>
    <row r="34" spans="1:8" ht="18.75" x14ac:dyDescent="0.3">
      <c r="A34" s="408"/>
      <c r="B34" s="395" t="s">
        <v>36</v>
      </c>
      <c r="C34" s="383" t="s">
        <v>494</v>
      </c>
      <c r="D34" s="241"/>
      <c r="E34" s="175">
        <v>-182785</v>
      </c>
      <c r="F34" s="175">
        <v>-4467269</v>
      </c>
      <c r="H34" s="468"/>
    </row>
    <row r="35" spans="1:8" ht="12.75" customHeight="1" x14ac:dyDescent="0.3">
      <c r="A35" s="408"/>
      <c r="B35" s="397"/>
      <c r="C35" s="387"/>
      <c r="D35" s="242"/>
      <c r="E35" s="176"/>
      <c r="F35" s="176"/>
      <c r="H35" s="468"/>
    </row>
    <row r="36" spans="1:8" ht="18.75" x14ac:dyDescent="0.3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">
      <c r="A37" s="408"/>
      <c r="B37" s="399"/>
      <c r="C37" s="387"/>
      <c r="D37" s="242"/>
      <c r="E37" s="176"/>
      <c r="F37" s="176"/>
      <c r="H37" s="468"/>
    </row>
    <row r="38" spans="1:8" ht="18.75" x14ac:dyDescent="0.3">
      <c r="A38" s="408"/>
      <c r="B38" s="395" t="s">
        <v>38</v>
      </c>
      <c r="C38" s="383" t="s">
        <v>496</v>
      </c>
      <c r="D38" s="241"/>
      <c r="E38" s="175">
        <v>-681988</v>
      </c>
      <c r="F38" s="175">
        <v>6118868</v>
      </c>
      <c r="H38" s="468"/>
    </row>
    <row r="39" spans="1:8" ht="12.75" customHeight="1" x14ac:dyDescent="0.3">
      <c r="A39" s="408"/>
      <c r="B39" s="399"/>
      <c r="C39" s="384"/>
      <c r="D39" s="242"/>
      <c r="E39" s="176"/>
      <c r="F39" s="176"/>
      <c r="H39" s="468"/>
    </row>
    <row r="40" spans="1:8" ht="18.75" x14ac:dyDescent="0.3">
      <c r="A40" s="408"/>
      <c r="B40" s="400" t="s">
        <v>39</v>
      </c>
      <c r="C40" s="388" t="s">
        <v>497</v>
      </c>
      <c r="D40" s="177"/>
      <c r="E40" s="174">
        <v>-22900</v>
      </c>
      <c r="F40" s="174">
        <v>-22500</v>
      </c>
      <c r="H40" s="468"/>
    </row>
    <row r="41" spans="1:8" ht="18.75" x14ac:dyDescent="0.3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.75" x14ac:dyDescent="0.3">
      <c r="A42" s="408"/>
      <c r="B42" s="400" t="s">
        <v>41</v>
      </c>
      <c r="C42" s="388" t="s">
        <v>499</v>
      </c>
      <c r="D42" s="241"/>
      <c r="E42" s="174">
        <v>-550174</v>
      </c>
      <c r="F42" s="174">
        <v>-630464</v>
      </c>
      <c r="H42" s="468"/>
    </row>
    <row r="43" spans="1:8" ht="18.75" x14ac:dyDescent="0.3">
      <c r="A43" s="408"/>
      <c r="B43" s="400" t="s">
        <v>42</v>
      </c>
      <c r="C43" s="388" t="s">
        <v>43</v>
      </c>
      <c r="D43" s="241"/>
      <c r="E43" s="174">
        <v>23674</v>
      </c>
      <c r="F43" s="174">
        <v>554</v>
      </c>
      <c r="H43" s="468"/>
    </row>
    <row r="44" spans="1:8" ht="18.75" x14ac:dyDescent="0.3">
      <c r="A44" s="408"/>
      <c r="B44" s="400" t="s">
        <v>44</v>
      </c>
      <c r="C44" s="388" t="s">
        <v>500</v>
      </c>
      <c r="D44" s="241"/>
      <c r="E44" s="174">
        <v>-4736958</v>
      </c>
      <c r="F44" s="174">
        <v>-3381492</v>
      </c>
      <c r="H44" s="468"/>
    </row>
    <row r="45" spans="1:8" ht="18.75" x14ac:dyDescent="0.3">
      <c r="A45" s="408"/>
      <c r="B45" s="400" t="s">
        <v>45</v>
      </c>
      <c r="C45" s="388" t="s">
        <v>501</v>
      </c>
      <c r="D45" s="241"/>
      <c r="E45" s="174">
        <v>4604370</v>
      </c>
      <c r="F45" s="174">
        <v>10652770</v>
      </c>
      <c r="H45" s="468"/>
    </row>
    <row r="46" spans="1:8" ht="18.75" x14ac:dyDescent="0.3">
      <c r="A46" s="408"/>
      <c r="B46" s="400" t="s">
        <v>46</v>
      </c>
      <c r="C46" s="388" t="s">
        <v>502</v>
      </c>
      <c r="D46" s="241"/>
      <c r="E46" s="174">
        <v>0</v>
      </c>
      <c r="F46" s="174">
        <v>-500000</v>
      </c>
      <c r="H46" s="468"/>
    </row>
    <row r="47" spans="1:8" ht="18.75" x14ac:dyDescent="0.3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.75" x14ac:dyDescent="0.3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 x14ac:dyDescent="0.3">
      <c r="A49" s="408"/>
      <c r="B49" s="399"/>
      <c r="C49" s="384"/>
      <c r="D49" s="241"/>
      <c r="E49" s="174"/>
      <c r="F49" s="174"/>
      <c r="H49" s="468"/>
    </row>
    <row r="50" spans="1:8" ht="18.75" x14ac:dyDescent="0.3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">
      <c r="A51" s="408"/>
      <c r="B51" s="399"/>
      <c r="C51" s="384"/>
      <c r="D51" s="241"/>
      <c r="E51" s="174"/>
      <c r="F51" s="174"/>
      <c r="H51" s="468"/>
    </row>
    <row r="52" spans="1:8" ht="18.75" x14ac:dyDescent="0.3">
      <c r="A52" s="408"/>
      <c r="B52" s="395" t="s">
        <v>50</v>
      </c>
      <c r="C52" s="383" t="s">
        <v>51</v>
      </c>
      <c r="D52" s="241"/>
      <c r="E52" s="175">
        <v>-261545</v>
      </c>
      <c r="F52" s="175">
        <v>-200854</v>
      </c>
      <c r="H52" s="468"/>
    </row>
    <row r="53" spans="1:8" ht="12.75" customHeight="1" x14ac:dyDescent="0.3">
      <c r="A53" s="408"/>
      <c r="B53" s="397"/>
      <c r="C53" s="384"/>
      <c r="D53" s="241"/>
      <c r="E53" s="174"/>
      <c r="F53" s="174"/>
      <c r="H53" s="468"/>
    </row>
    <row r="54" spans="1:8" ht="18.75" x14ac:dyDescent="0.3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.75" x14ac:dyDescent="0.3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.75" x14ac:dyDescent="0.3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.75" x14ac:dyDescent="0.3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.75" x14ac:dyDescent="0.3">
      <c r="A58" s="408"/>
      <c r="B58" s="400" t="s">
        <v>58</v>
      </c>
      <c r="C58" s="385" t="s">
        <v>591</v>
      </c>
      <c r="D58" s="241"/>
      <c r="E58" s="174">
        <v>-261545</v>
      </c>
      <c r="F58" s="174">
        <v>-200854</v>
      </c>
      <c r="H58" s="468"/>
    </row>
    <row r="59" spans="1:8" ht="18.75" x14ac:dyDescent="0.3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">
      <c r="A60" s="408"/>
      <c r="B60" s="401"/>
      <c r="C60" s="385"/>
      <c r="D60" s="241"/>
      <c r="E60" s="174"/>
      <c r="F60" s="174"/>
      <c r="H60" s="468"/>
    </row>
    <row r="61" spans="1:8" ht="18.75" customHeight="1" x14ac:dyDescent="0.3">
      <c r="A61" s="408"/>
      <c r="B61" s="395" t="s">
        <v>60</v>
      </c>
      <c r="C61" s="382" t="s">
        <v>507</v>
      </c>
      <c r="D61" s="177"/>
      <c r="E61" s="175">
        <v>2125115</v>
      </c>
      <c r="F61" s="175">
        <v>1227597</v>
      </c>
      <c r="H61" s="468"/>
    </row>
    <row r="62" spans="1:8" ht="12.75" customHeight="1" x14ac:dyDescent="0.3">
      <c r="A62" s="408"/>
      <c r="B62" s="402"/>
      <c r="C62" s="389"/>
      <c r="D62" s="242"/>
      <c r="E62" s="176"/>
      <c r="F62" s="176"/>
      <c r="H62" s="468"/>
    </row>
    <row r="63" spans="1:8" ht="18.75" x14ac:dyDescent="0.3">
      <c r="A63" s="408"/>
      <c r="B63" s="395" t="s">
        <v>61</v>
      </c>
      <c r="C63" s="390" t="s">
        <v>508</v>
      </c>
      <c r="D63" s="241"/>
      <c r="E63" s="175">
        <v>998797</v>
      </c>
      <c r="F63" s="175">
        <v>2678342</v>
      </c>
      <c r="H63" s="468"/>
    </row>
    <row r="64" spans="1:8" ht="12.75" customHeight="1" x14ac:dyDescent="0.3">
      <c r="A64" s="408"/>
      <c r="B64" s="403"/>
      <c r="C64" s="382"/>
      <c r="D64" s="241"/>
      <c r="E64" s="174"/>
      <c r="F64" s="174"/>
      <c r="H64" s="468"/>
    </row>
    <row r="65" spans="1:8" ht="18.75" x14ac:dyDescent="0.3">
      <c r="A65" s="408"/>
      <c r="B65" s="395" t="s">
        <v>62</v>
      </c>
      <c r="C65" s="382" t="s">
        <v>370</v>
      </c>
      <c r="D65" s="177"/>
      <c r="E65" s="175">
        <v>24313696</v>
      </c>
      <c r="F65" s="175">
        <v>26729882</v>
      </c>
      <c r="H65" s="468"/>
    </row>
    <row r="66" spans="1:8" ht="12.75" customHeight="1" x14ac:dyDescent="0.3">
      <c r="A66" s="408"/>
      <c r="B66" s="395"/>
      <c r="C66" s="391"/>
      <c r="D66" s="241"/>
      <c r="E66" s="174"/>
      <c r="F66" s="174"/>
      <c r="H66" s="468"/>
    </row>
    <row r="67" spans="1:8" ht="18.75" x14ac:dyDescent="0.3">
      <c r="A67" s="408"/>
      <c r="B67" s="404" t="s">
        <v>63</v>
      </c>
      <c r="C67" s="392" t="s">
        <v>64</v>
      </c>
      <c r="D67" s="178"/>
      <c r="E67" s="179">
        <v>25312493</v>
      </c>
      <c r="F67" s="179">
        <v>29408224</v>
      </c>
      <c r="H67" s="468"/>
    </row>
    <row r="68" spans="1:8" ht="18.75" x14ac:dyDescent="0.3">
      <c r="A68" s="20"/>
      <c r="B68" s="405"/>
      <c r="C68" s="393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F1:F2"/>
    <mergeCell ref="E1:E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70"/>
  <sheetViews>
    <sheetView showGridLines="0" view="pageBreakPreview" zoomScale="60" zoomScaleNormal="85" workbookViewId="0">
      <selection activeCell="E12" sqref="E12"/>
    </sheetView>
  </sheetViews>
  <sheetFormatPr defaultColWidth="9.140625" defaultRowHeight="18" customHeight="1" x14ac:dyDescent="0.25"/>
  <cols>
    <col min="1" max="1" width="2.7109375" style="226" customWidth="1"/>
    <col min="2" max="2" width="6.28515625" style="198" customWidth="1"/>
    <col min="3" max="3" width="92.140625" style="201" customWidth="1"/>
    <col min="4" max="5" width="30.85546875" style="226" customWidth="1"/>
    <col min="6" max="6" width="9.140625" style="196"/>
    <col min="7" max="7" width="11.5703125" style="196" bestFit="1" customWidth="1"/>
    <col min="8" max="8" width="9.140625" style="196"/>
    <col min="9" max="9" width="10.85546875" style="196" bestFit="1" customWidth="1"/>
    <col min="10" max="16384" width="9.140625" style="196"/>
  </cols>
  <sheetData>
    <row r="1" spans="1:7" ht="12.75" customHeight="1" x14ac:dyDescent="0.25">
      <c r="A1" s="193"/>
      <c r="B1" s="194"/>
      <c r="C1" s="195"/>
      <c r="D1" s="452"/>
      <c r="E1" s="414"/>
    </row>
    <row r="2" spans="1:7" ht="18" customHeight="1" x14ac:dyDescent="0.25">
      <c r="A2" s="197"/>
      <c r="C2" s="199" t="s">
        <v>366</v>
      </c>
      <c r="D2" s="453" t="s">
        <v>358</v>
      </c>
      <c r="E2" s="415" t="s">
        <v>358</v>
      </c>
    </row>
    <row r="3" spans="1:7" ht="18" customHeight="1" x14ac:dyDescent="0.25">
      <c r="A3" s="197"/>
      <c r="C3" s="200" t="s">
        <v>245</v>
      </c>
      <c r="D3" s="454"/>
      <c r="E3" s="416"/>
    </row>
    <row r="4" spans="1:7" ht="15.75" x14ac:dyDescent="0.25">
      <c r="A4" s="197"/>
      <c r="C4" s="413"/>
      <c r="D4" s="455" t="s">
        <v>0</v>
      </c>
      <c r="E4" s="202" t="s">
        <v>1</v>
      </c>
    </row>
    <row r="5" spans="1:7" ht="15.75" x14ac:dyDescent="0.25">
      <c r="A5" s="197"/>
      <c r="C5" s="413"/>
      <c r="D5" s="456" t="s">
        <v>305</v>
      </c>
      <c r="E5" s="203" t="s">
        <v>305</v>
      </c>
    </row>
    <row r="6" spans="1:7" ht="15.75" x14ac:dyDescent="0.25">
      <c r="A6" s="204"/>
      <c r="B6" s="205"/>
      <c r="C6" s="206"/>
      <c r="D6" s="457" t="s">
        <v>600</v>
      </c>
      <c r="E6" s="207" t="s">
        <v>599</v>
      </c>
    </row>
    <row r="7" spans="1:7" ht="18" customHeight="1" x14ac:dyDescent="0.25">
      <c r="A7" s="197"/>
      <c r="C7" s="208"/>
      <c r="D7" s="458"/>
      <c r="E7" s="209"/>
    </row>
    <row r="8" spans="1:7" ht="18" customHeight="1" x14ac:dyDescent="0.25">
      <c r="A8" s="197"/>
      <c r="B8" s="198" t="s">
        <v>246</v>
      </c>
      <c r="C8" s="210" t="s">
        <v>326</v>
      </c>
      <c r="D8" s="459"/>
      <c r="E8" s="211"/>
    </row>
    <row r="9" spans="1:7" ht="18" customHeight="1" x14ac:dyDescent="0.25">
      <c r="A9" s="197"/>
      <c r="C9" s="210"/>
      <c r="D9" s="459"/>
      <c r="E9" s="211"/>
    </row>
    <row r="10" spans="1:7" ht="18" customHeight="1" x14ac:dyDescent="0.25">
      <c r="A10" s="197"/>
      <c r="B10" s="212" t="s">
        <v>4</v>
      </c>
      <c r="C10" s="213" t="s">
        <v>247</v>
      </c>
      <c r="D10" s="460">
        <f>+kz!F51</f>
        <v>1741044</v>
      </c>
      <c r="E10" s="214">
        <f>+kz!H51</f>
        <v>2394559</v>
      </c>
    </row>
    <row r="11" spans="1:7" ht="18" customHeight="1" x14ac:dyDescent="0.25">
      <c r="A11" s="197"/>
      <c r="B11" s="212" t="s">
        <v>21</v>
      </c>
      <c r="C11" s="213" t="s">
        <v>248</v>
      </c>
      <c r="D11" s="461">
        <f>-kz!F52</f>
        <v>-353347</v>
      </c>
      <c r="E11" s="215">
        <f>-kz!H52</f>
        <v>-227606</v>
      </c>
    </row>
    <row r="12" spans="1:7" ht="18" customHeight="1" x14ac:dyDescent="0.25">
      <c r="A12" s="197"/>
      <c r="B12" s="212" t="s">
        <v>22</v>
      </c>
      <c r="C12" s="213" t="s">
        <v>249</v>
      </c>
      <c r="D12" s="461">
        <f>-kz!F53</f>
        <v>-1810250</v>
      </c>
      <c r="E12" s="215">
        <f>-kz!H53</f>
        <v>-526177</v>
      </c>
    </row>
    <row r="13" spans="1:7" ht="18" customHeight="1" x14ac:dyDescent="0.25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7" ht="18" customHeight="1" x14ac:dyDescent="0.25">
      <c r="A14" s="197"/>
      <c r="B14" s="212" t="s">
        <v>24</v>
      </c>
      <c r="C14" s="213" t="s">
        <v>327</v>
      </c>
      <c r="D14" s="461">
        <f>-kz!F54+kz!F55</f>
        <v>1456903</v>
      </c>
      <c r="E14" s="215">
        <f>-kz!H54+kz!H55</f>
        <v>298571</v>
      </c>
    </row>
    <row r="15" spans="1:7" ht="18" customHeight="1" x14ac:dyDescent="0.25">
      <c r="A15" s="197"/>
      <c r="B15" s="216"/>
      <c r="C15" s="213"/>
      <c r="D15" s="462"/>
      <c r="E15" s="217"/>
    </row>
    <row r="16" spans="1:7" ht="18" customHeight="1" x14ac:dyDescent="0.25">
      <c r="A16" s="197"/>
      <c r="B16" s="198" t="s">
        <v>3</v>
      </c>
      <c r="C16" s="218" t="s">
        <v>251</v>
      </c>
      <c r="D16" s="463">
        <f>SUM(D10:D11)</f>
        <v>1387697</v>
      </c>
      <c r="E16" s="238">
        <f>SUM(E10:E11)</f>
        <v>2166953</v>
      </c>
      <c r="G16" s="567"/>
    </row>
    <row r="17" spans="1:9" ht="18" customHeight="1" x14ac:dyDescent="0.25">
      <c r="A17" s="197"/>
      <c r="C17" s="210"/>
      <c r="D17" s="462"/>
      <c r="E17" s="217"/>
    </row>
    <row r="18" spans="1:9" ht="18" customHeight="1" x14ac:dyDescent="0.25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9" ht="18" customHeight="1" x14ac:dyDescent="0.25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-ROUND((+(+E16-E14)*5%),0)*0-142836</f>
        <v>-142836</v>
      </c>
      <c r="I19" s="569"/>
    </row>
    <row r="20" spans="1:9" ht="18" customHeight="1" x14ac:dyDescent="0.25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9" ht="18" customHeight="1" x14ac:dyDescent="0.25">
      <c r="A21" s="197"/>
      <c r="C21" s="220"/>
      <c r="D21" s="459"/>
      <c r="E21" s="217"/>
      <c r="G21" s="568"/>
    </row>
    <row r="22" spans="1:9" ht="18" customHeight="1" x14ac:dyDescent="0.25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2024117</v>
      </c>
    </row>
    <row r="23" spans="1:9" ht="18" customHeight="1" x14ac:dyDescent="0.25">
      <c r="A23" s="197"/>
      <c r="C23" s="210"/>
      <c r="D23" s="462"/>
      <c r="E23" s="217"/>
    </row>
    <row r="24" spans="1:9" ht="18" customHeight="1" x14ac:dyDescent="0.25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9" ht="18" customHeight="1" x14ac:dyDescent="0.25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9" ht="18" customHeight="1" x14ac:dyDescent="0.25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9" ht="18" customHeight="1" x14ac:dyDescent="0.25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9" ht="18" customHeight="1" x14ac:dyDescent="0.25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9" ht="18" customHeight="1" x14ac:dyDescent="0.25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9" ht="18" customHeight="1" x14ac:dyDescent="0.25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9" ht="18" customHeight="1" x14ac:dyDescent="0.25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9" ht="18" customHeight="1" x14ac:dyDescent="0.25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25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25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25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25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25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25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25">
      <c r="A39" s="197"/>
      <c r="B39" s="212" t="s">
        <v>278</v>
      </c>
      <c r="C39" s="213" t="s">
        <v>281</v>
      </c>
      <c r="D39" s="461">
        <v>0</v>
      </c>
      <c r="E39" s="215">
        <f>+E22-E41</f>
        <v>2022247</v>
      </c>
    </row>
    <row r="40" spans="1:5" ht="18" customHeight="1" x14ac:dyDescent="0.25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25">
      <c r="A41" s="197"/>
      <c r="B41" s="212" t="s">
        <v>282</v>
      </c>
      <c r="C41" s="219" t="s">
        <v>284</v>
      </c>
      <c r="D41" s="461">
        <v>0</v>
      </c>
      <c r="E41" s="215">
        <v>1870</v>
      </c>
    </row>
    <row r="42" spans="1:5" ht="18" customHeight="1" x14ac:dyDescent="0.25">
      <c r="A42" s="197"/>
      <c r="C42" s="219"/>
      <c r="D42" s="459"/>
      <c r="E42" s="211"/>
    </row>
    <row r="43" spans="1:5" ht="18" customHeight="1" x14ac:dyDescent="0.25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25">
      <c r="A44" s="197"/>
      <c r="C44" s="210"/>
      <c r="D44" s="465"/>
      <c r="E44" s="221"/>
    </row>
    <row r="45" spans="1:5" ht="18" customHeight="1" x14ac:dyDescent="0.25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25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25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25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25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25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25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25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25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25">
      <c r="A54" s="197"/>
      <c r="B54" s="216"/>
      <c r="C54" s="213"/>
      <c r="D54" s="462"/>
      <c r="E54" s="217"/>
    </row>
    <row r="55" spans="1:5" ht="18" customHeight="1" x14ac:dyDescent="0.25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25">
      <c r="A56" s="197"/>
      <c r="C56" s="210"/>
      <c r="D56" s="465"/>
      <c r="E56" s="221"/>
    </row>
    <row r="57" spans="1:5" ht="18" customHeight="1" x14ac:dyDescent="0.25">
      <c r="A57" s="197"/>
      <c r="B57" s="212" t="s">
        <v>52</v>
      </c>
      <c r="C57" s="213" t="s">
        <v>294</v>
      </c>
      <c r="D57" s="466">
        <f>+D16/2600000</f>
        <v>0.53372961538461539</v>
      </c>
      <c r="E57" s="239">
        <f>+E16/2600000</f>
        <v>0.83344346153846149</v>
      </c>
    </row>
    <row r="58" spans="1:5" ht="18" customHeight="1" x14ac:dyDescent="0.25">
      <c r="A58" s="197"/>
      <c r="B58" s="212" t="s">
        <v>54</v>
      </c>
      <c r="C58" s="213" t="s">
        <v>295</v>
      </c>
      <c r="D58" s="461">
        <f>+D57*100</f>
        <v>53.372961538461539</v>
      </c>
      <c r="E58" s="215">
        <f>+E57*100</f>
        <v>83.344346153846146</v>
      </c>
    </row>
    <row r="59" spans="1:5" ht="18" customHeight="1" x14ac:dyDescent="0.25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25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25">
      <c r="A61" s="197"/>
      <c r="C61" s="213"/>
      <c r="D61" s="462"/>
      <c r="E61" s="217"/>
    </row>
    <row r="62" spans="1:5" ht="18" customHeight="1" x14ac:dyDescent="0.25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25">
      <c r="A63" s="197"/>
      <c r="C63" s="210"/>
      <c r="D63" s="465"/>
      <c r="E63" s="221"/>
    </row>
    <row r="64" spans="1:5" ht="18" customHeight="1" x14ac:dyDescent="0.25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25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25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25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25">
      <c r="A68" s="226" t="s">
        <v>364</v>
      </c>
      <c r="B68" s="227"/>
    </row>
    <row r="69" spans="1:5" ht="18" customHeight="1" x14ac:dyDescent="0.25">
      <c r="A69" s="226" t="s">
        <v>365</v>
      </c>
      <c r="B69" s="227"/>
    </row>
    <row r="70" spans="1:5" ht="18" customHeight="1" x14ac:dyDescent="0.25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2025-08-11T05:48:02Z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